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aCK\Work\2534 St úpravy ve 2.np čp.141 SPOŠ DKnL\2534_SP_rozpočet prac\"/>
    </mc:Choice>
  </mc:AlternateContent>
  <bookViews>
    <workbookView xWindow="0" yWindow="0" windowWidth="21015" windowHeight="11670" activeTab="1"/>
  </bookViews>
  <sheets>
    <sheet name="Rekapitulace stavby" sheetId="1" r:id="rId1"/>
    <sheet name="1 - AR a ST část" sheetId="2" r:id="rId2"/>
    <sheet name="2 - Větrání" sheetId="3" r:id="rId3"/>
    <sheet name="3 - Elektroinstalace" sheetId="4" r:id="rId4"/>
    <sheet name="4 - Zdravotní technika" sheetId="5" r:id="rId5"/>
    <sheet name="5 - Vytápění" sheetId="6" r:id="rId6"/>
    <sheet name="6 - Vedlejší náklady" sheetId="7" r:id="rId7"/>
    <sheet name="Seznam figur" sheetId="8" r:id="rId8"/>
  </sheets>
  <definedNames>
    <definedName name="_xlnm._FilterDatabase" localSheetId="1" hidden="1">'1 - AR a ST část'!$C$135:$K$690</definedName>
    <definedName name="_xlnm._FilterDatabase" localSheetId="2" hidden="1">'2 - Větrání'!$C$118:$K$148</definedName>
    <definedName name="_xlnm._FilterDatabase" localSheetId="3" hidden="1">'3 - Elektroinstalace'!$C$117:$K$121</definedName>
    <definedName name="_xlnm._FilterDatabase" localSheetId="4" hidden="1">'4 - Zdravotní technika'!$C$123:$K$188</definedName>
    <definedName name="_xlnm._FilterDatabase" localSheetId="5" hidden="1">'5 - Vytápění'!$C$123:$K$162</definedName>
    <definedName name="_xlnm._FilterDatabase" localSheetId="6" hidden="1">'6 - Vedlejší náklady'!$C$125:$K$145</definedName>
    <definedName name="_xlnm.Print_Titles" localSheetId="1">'1 - AR a ST část'!$135:$135</definedName>
    <definedName name="_xlnm.Print_Titles" localSheetId="2">'2 - Větrání'!$118:$118</definedName>
    <definedName name="_xlnm.Print_Titles" localSheetId="3">'3 - Elektroinstalace'!$117:$117</definedName>
    <definedName name="_xlnm.Print_Titles" localSheetId="4">'4 - Zdravotní technika'!$123:$123</definedName>
    <definedName name="_xlnm.Print_Titles" localSheetId="5">'5 - Vytápění'!$123:$123</definedName>
    <definedName name="_xlnm.Print_Titles" localSheetId="6">'6 - Vedlejší náklady'!$125:$125</definedName>
    <definedName name="_xlnm.Print_Titles" localSheetId="0">'Rekapitulace stavby'!$92:$92</definedName>
    <definedName name="_xlnm.Print_Titles" localSheetId="7">'Seznam figur'!$9:$9</definedName>
    <definedName name="_xlnm.Print_Area" localSheetId="1">'1 - AR a ST část'!$C$4:$J$76,'1 - AR a ST část'!$C$82:$J$117,'1 - AR a ST část'!$C$123:$K$690</definedName>
    <definedName name="_xlnm.Print_Area" localSheetId="2">'2 - Větrání'!$C$4:$J$76,'2 - Větrání'!$C$82:$J$100,'2 - Větrání'!$C$106:$K$148</definedName>
    <definedName name="_xlnm.Print_Area" localSheetId="3">'3 - Elektroinstalace'!$C$4:$J$76,'3 - Elektroinstalace'!$C$82:$J$99,'3 - Elektroinstalace'!$C$105:$K$121</definedName>
    <definedName name="_xlnm.Print_Area" localSheetId="4">'4 - Zdravotní technika'!$C$4:$J$76,'4 - Zdravotní technika'!$C$82:$J$105,'4 - Zdravotní technika'!$C$111:$K$188</definedName>
    <definedName name="_xlnm.Print_Area" localSheetId="5">'5 - Vytápění'!$C$4:$J$76,'5 - Vytápění'!$C$82:$J$105,'5 - Vytápění'!$C$111:$K$162</definedName>
    <definedName name="_xlnm.Print_Area" localSheetId="6">'6 - Vedlejší náklady'!$C$4:$J$76,'6 - Vedlejší náklady'!$C$82:$J$107,'6 - Vedlejší náklady'!$C$113:$K$145</definedName>
    <definedName name="_xlnm.Print_Area" localSheetId="0">'Rekapitulace stavby'!$D$4:$AO$76,'Rekapitulace stavby'!$C$82:$AQ$101</definedName>
    <definedName name="_xlnm.Print_Area" localSheetId="7">'Seznam figur'!$C$4:$G$224</definedName>
  </definedNames>
  <calcPr calcId="152511"/>
</workbook>
</file>

<file path=xl/calcChain.xml><?xml version="1.0" encoding="utf-8"?>
<calcChain xmlns="http://schemas.openxmlformats.org/spreadsheetml/2006/main">
  <c r="D7" i="8" l="1"/>
  <c r="J37" i="7"/>
  <c r="J36" i="7"/>
  <c r="AY100" i="1" s="1"/>
  <c r="J35" i="7"/>
  <c r="AX100" i="1"/>
  <c r="BI145" i="7"/>
  <c r="BH145" i="7"/>
  <c r="BG145" i="7"/>
  <c r="BF145" i="7"/>
  <c r="T145" i="7"/>
  <c r="T144" i="7" s="1"/>
  <c r="R145" i="7"/>
  <c r="R144" i="7"/>
  <c r="P145" i="7"/>
  <c r="P144" i="7"/>
  <c r="BI143" i="7"/>
  <c r="BH143" i="7"/>
  <c r="BG143" i="7"/>
  <c r="BF143" i="7"/>
  <c r="T143" i="7"/>
  <c r="T142" i="7"/>
  <c r="R143" i="7"/>
  <c r="R142" i="7"/>
  <c r="P143" i="7"/>
  <c r="P142" i="7" s="1"/>
  <c r="BI141" i="7"/>
  <c r="BH141" i="7"/>
  <c r="BG141" i="7"/>
  <c r="BF141" i="7"/>
  <c r="T141" i="7"/>
  <c r="T140" i="7"/>
  <c r="R141" i="7"/>
  <c r="R140" i="7" s="1"/>
  <c r="P141" i="7"/>
  <c r="P140" i="7" s="1"/>
  <c r="BI139" i="7"/>
  <c r="BH139" i="7"/>
  <c r="BG139" i="7"/>
  <c r="BF139" i="7"/>
  <c r="T139" i="7"/>
  <c r="T138" i="7" s="1"/>
  <c r="R139" i="7"/>
  <c r="R138" i="7" s="1"/>
  <c r="P139" i="7"/>
  <c r="P138" i="7"/>
  <c r="BI137" i="7"/>
  <c r="BH137" i="7"/>
  <c r="BG137" i="7"/>
  <c r="BF137" i="7"/>
  <c r="T137" i="7"/>
  <c r="T136" i="7" s="1"/>
  <c r="R137" i="7"/>
  <c r="R136" i="7"/>
  <c r="P137" i="7"/>
  <c r="P136" i="7"/>
  <c r="BI135" i="7"/>
  <c r="BH135" i="7"/>
  <c r="BG135" i="7"/>
  <c r="BF135" i="7"/>
  <c r="T135" i="7"/>
  <c r="T134" i="7"/>
  <c r="R135" i="7"/>
  <c r="R134" i="7"/>
  <c r="P135" i="7"/>
  <c r="P134" i="7" s="1"/>
  <c r="BI133" i="7"/>
  <c r="BH133" i="7"/>
  <c r="BG133" i="7"/>
  <c r="BF133" i="7"/>
  <c r="T133" i="7"/>
  <c r="T132" i="7"/>
  <c r="R133" i="7"/>
  <c r="R132" i="7" s="1"/>
  <c r="P133" i="7"/>
  <c r="P132" i="7" s="1"/>
  <c r="BI131" i="7"/>
  <c r="BH131" i="7"/>
  <c r="BG131" i="7"/>
  <c r="BF131" i="7"/>
  <c r="T131" i="7"/>
  <c r="T130" i="7" s="1"/>
  <c r="R131" i="7"/>
  <c r="R130" i="7" s="1"/>
  <c r="P131" i="7"/>
  <c r="P130" i="7"/>
  <c r="BI129" i="7"/>
  <c r="BH129" i="7"/>
  <c r="F36" i="7" s="1"/>
  <c r="BG129" i="7"/>
  <c r="BF129" i="7"/>
  <c r="T129" i="7"/>
  <c r="T128" i="7" s="1"/>
  <c r="R129" i="7"/>
  <c r="R128" i="7"/>
  <c r="R127" i="7" s="1"/>
  <c r="R126" i="7" s="1"/>
  <c r="P129" i="7"/>
  <c r="P128" i="7" s="1"/>
  <c r="J123" i="7"/>
  <c r="J122" i="7"/>
  <c r="F122" i="7"/>
  <c r="F120" i="7"/>
  <c r="E118" i="7"/>
  <c r="J92" i="7"/>
  <c r="J91" i="7"/>
  <c r="F91" i="7"/>
  <c r="F89" i="7"/>
  <c r="E87" i="7"/>
  <c r="J18" i="7"/>
  <c r="E18" i="7"/>
  <c r="F123" i="7" s="1"/>
  <c r="J17" i="7"/>
  <c r="J12" i="7"/>
  <c r="J89" i="7"/>
  <c r="E7" i="7"/>
  <c r="E116" i="7" s="1"/>
  <c r="J37" i="6"/>
  <c r="J36" i="6"/>
  <c r="AY99" i="1" s="1"/>
  <c r="J35" i="6"/>
  <c r="AX99" i="1"/>
  <c r="BI162" i="6"/>
  <c r="BH162" i="6"/>
  <c r="BG162" i="6"/>
  <c r="BF162" i="6"/>
  <c r="T162" i="6"/>
  <c r="T161" i="6" s="1"/>
  <c r="T160" i="6" s="1"/>
  <c r="R162" i="6"/>
  <c r="R161" i="6"/>
  <c r="R160" i="6"/>
  <c r="P162" i="6"/>
  <c r="P161" i="6" s="1"/>
  <c r="P160" i="6" s="1"/>
  <c r="BI159" i="6"/>
  <c r="BH159" i="6"/>
  <c r="BG159" i="6"/>
  <c r="BF159" i="6"/>
  <c r="T159" i="6"/>
  <c r="T158" i="6" s="1"/>
  <c r="R159" i="6"/>
  <c r="R158" i="6"/>
  <c r="P159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F118" i="6"/>
  <c r="E116" i="6"/>
  <c r="F89" i="6"/>
  <c r="E87" i="6"/>
  <c r="J24" i="6"/>
  <c r="E24" i="6"/>
  <c r="J92" i="6"/>
  <c r="J23" i="6"/>
  <c r="J21" i="6"/>
  <c r="E21" i="6"/>
  <c r="J120" i="6" s="1"/>
  <c r="J20" i="6"/>
  <c r="J18" i="6"/>
  <c r="E18" i="6"/>
  <c r="F92" i="6"/>
  <c r="J17" i="6"/>
  <c r="J15" i="6"/>
  <c r="E15" i="6"/>
  <c r="F120" i="6" s="1"/>
  <c r="J14" i="6"/>
  <c r="J12" i="6"/>
  <c r="J118" i="6"/>
  <c r="E7" i="6"/>
  <c r="E114" i="6" s="1"/>
  <c r="J37" i="5"/>
  <c r="J36" i="5"/>
  <c r="AY98" i="1" s="1"/>
  <c r="J35" i="5"/>
  <c r="AX98" i="1"/>
  <c r="BI188" i="5"/>
  <c r="BH188" i="5"/>
  <c r="BG188" i="5"/>
  <c r="BF188" i="5"/>
  <c r="T188" i="5"/>
  <c r="T187" i="5" s="1"/>
  <c r="T186" i="5" s="1"/>
  <c r="R188" i="5"/>
  <c r="R187" i="5"/>
  <c r="R186" i="5"/>
  <c r="P188" i="5"/>
  <c r="P187" i="5" s="1"/>
  <c r="P186" i="5" s="1"/>
  <c r="BI185" i="5"/>
  <c r="BH185" i="5"/>
  <c r="BG185" i="5"/>
  <c r="BF185" i="5"/>
  <c r="T185" i="5"/>
  <c r="T184" i="5" s="1"/>
  <c r="R185" i="5"/>
  <c r="R184" i="5"/>
  <c r="P185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F118" i="5"/>
  <c r="E116" i="5"/>
  <c r="F89" i="5"/>
  <c r="E87" i="5"/>
  <c r="J24" i="5"/>
  <c r="E24" i="5"/>
  <c r="J121" i="5"/>
  <c r="J23" i="5"/>
  <c r="J21" i="5"/>
  <c r="E21" i="5"/>
  <c r="J120" i="5" s="1"/>
  <c r="J20" i="5"/>
  <c r="J18" i="5"/>
  <c r="E18" i="5"/>
  <c r="F92" i="5"/>
  <c r="J17" i="5"/>
  <c r="J15" i="5"/>
  <c r="E15" i="5"/>
  <c r="F120" i="5" s="1"/>
  <c r="J14" i="5"/>
  <c r="J12" i="5"/>
  <c r="J89" i="5"/>
  <c r="E7" i="5"/>
  <c r="E114" i="5"/>
  <c r="J37" i="4"/>
  <c r="J36" i="4"/>
  <c r="AY97" i="1" s="1"/>
  <c r="J35" i="4"/>
  <c r="AX97" i="1" s="1"/>
  <c r="BI121" i="4"/>
  <c r="F37" i="4" s="1"/>
  <c r="BD97" i="1" s="1"/>
  <c r="BH121" i="4"/>
  <c r="F36" i="4" s="1"/>
  <c r="BC97" i="1" s="1"/>
  <c r="BG121" i="4"/>
  <c r="F35" i="4" s="1"/>
  <c r="BB97" i="1" s="1"/>
  <c r="BF121" i="4"/>
  <c r="T121" i="4"/>
  <c r="T120" i="4" s="1"/>
  <c r="T119" i="4" s="1"/>
  <c r="T118" i="4" s="1"/>
  <c r="R121" i="4"/>
  <c r="R120" i="4"/>
  <c r="R119" i="4"/>
  <c r="R118" i="4"/>
  <c r="P121" i="4"/>
  <c r="P120" i="4" s="1"/>
  <c r="P119" i="4" s="1"/>
  <c r="P118" i="4" s="1"/>
  <c r="AU97" i="1" s="1"/>
  <c r="J115" i="4"/>
  <c r="J114" i="4"/>
  <c r="F114" i="4"/>
  <c r="F112" i="4"/>
  <c r="E110" i="4"/>
  <c r="J92" i="4"/>
  <c r="J91" i="4"/>
  <c r="F91" i="4"/>
  <c r="F89" i="4"/>
  <c r="E87" i="4"/>
  <c r="J18" i="4"/>
  <c r="E18" i="4"/>
  <c r="F115" i="4" s="1"/>
  <c r="J17" i="4"/>
  <c r="J12" i="4"/>
  <c r="J89" i="4"/>
  <c r="E7" i="4"/>
  <c r="E85" i="4"/>
  <c r="J37" i="3"/>
  <c r="J36" i="3"/>
  <c r="AY96" i="1" s="1"/>
  <c r="J35" i="3"/>
  <c r="AX96" i="1" s="1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J116" i="3"/>
  <c r="J115" i="3"/>
  <c r="F115" i="3"/>
  <c r="F113" i="3"/>
  <c r="E111" i="3"/>
  <c r="J92" i="3"/>
  <c r="J91" i="3"/>
  <c r="F91" i="3"/>
  <c r="F89" i="3"/>
  <c r="E87" i="3"/>
  <c r="J18" i="3"/>
  <c r="E18" i="3"/>
  <c r="F92" i="3"/>
  <c r="J17" i="3"/>
  <c r="J12" i="3"/>
  <c r="J113" i="3"/>
  <c r="E7" i="3"/>
  <c r="E109" i="3"/>
  <c r="J37" i="2"/>
  <c r="J36" i="2"/>
  <c r="AY95" i="1"/>
  <c r="J35" i="2"/>
  <c r="AX95" i="1" s="1"/>
  <c r="BI689" i="2"/>
  <c r="BH689" i="2"/>
  <c r="BG689" i="2"/>
  <c r="BF689" i="2"/>
  <c r="T689" i="2"/>
  <c r="T688" i="2"/>
  <c r="R689" i="2"/>
  <c r="R688" i="2" s="1"/>
  <c r="P689" i="2"/>
  <c r="P688" i="2" s="1"/>
  <c r="BI667" i="2"/>
  <c r="BH667" i="2"/>
  <c r="BG667" i="2"/>
  <c r="BF667" i="2"/>
  <c r="T667" i="2"/>
  <c r="R667" i="2"/>
  <c r="P667" i="2"/>
  <c r="P645" i="2"/>
  <c r="BI646" i="2"/>
  <c r="BH646" i="2"/>
  <c r="BG646" i="2"/>
  <c r="BF646" i="2"/>
  <c r="T646" i="2"/>
  <c r="T645" i="2" s="1"/>
  <c r="R646" i="2"/>
  <c r="R645" i="2" s="1"/>
  <c r="P646" i="2"/>
  <c r="BI642" i="2"/>
  <c r="BH642" i="2"/>
  <c r="BG642" i="2"/>
  <c r="BF642" i="2"/>
  <c r="T642" i="2"/>
  <c r="R642" i="2"/>
  <c r="P642" i="2"/>
  <c r="BI639" i="2"/>
  <c r="BH639" i="2"/>
  <c r="BG639" i="2"/>
  <c r="BF639" i="2"/>
  <c r="T639" i="2"/>
  <c r="R639" i="2"/>
  <c r="P639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3" i="2"/>
  <c r="BH633" i="2"/>
  <c r="BG633" i="2"/>
  <c r="BF633" i="2"/>
  <c r="T633" i="2"/>
  <c r="R633" i="2"/>
  <c r="P633" i="2"/>
  <c r="BI616" i="2"/>
  <c r="BH616" i="2"/>
  <c r="BG616" i="2"/>
  <c r="BF616" i="2"/>
  <c r="T616" i="2"/>
  <c r="R616" i="2"/>
  <c r="P616" i="2"/>
  <c r="BI599" i="2"/>
  <c r="BH599" i="2"/>
  <c r="BG599" i="2"/>
  <c r="BF599" i="2"/>
  <c r="T599" i="2"/>
  <c r="R599" i="2"/>
  <c r="P599" i="2"/>
  <c r="BI597" i="2"/>
  <c r="BH597" i="2"/>
  <c r="BG597" i="2"/>
  <c r="BF597" i="2"/>
  <c r="T597" i="2"/>
  <c r="R597" i="2"/>
  <c r="P597" i="2"/>
  <c r="BI580" i="2"/>
  <c r="BH580" i="2"/>
  <c r="BG580" i="2"/>
  <c r="BF580" i="2"/>
  <c r="T580" i="2"/>
  <c r="R580" i="2"/>
  <c r="P580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4" i="2"/>
  <c r="BH554" i="2"/>
  <c r="BG554" i="2"/>
  <c r="BF554" i="2"/>
  <c r="T554" i="2"/>
  <c r="R554" i="2"/>
  <c r="P554" i="2"/>
  <c r="BI550" i="2"/>
  <c r="BH550" i="2"/>
  <c r="BG550" i="2"/>
  <c r="BF550" i="2"/>
  <c r="T550" i="2"/>
  <c r="R550" i="2"/>
  <c r="P550" i="2"/>
  <c r="BI542" i="2"/>
  <c r="BH542" i="2"/>
  <c r="BG542" i="2"/>
  <c r="BF542" i="2"/>
  <c r="T542" i="2"/>
  <c r="R542" i="2"/>
  <c r="P542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1" i="2"/>
  <c r="BH531" i="2"/>
  <c r="BG531" i="2"/>
  <c r="BF531" i="2"/>
  <c r="T531" i="2"/>
  <c r="R531" i="2"/>
  <c r="P531" i="2"/>
  <c r="BI527" i="2"/>
  <c r="BH527" i="2"/>
  <c r="BG527" i="2"/>
  <c r="BF527" i="2"/>
  <c r="T527" i="2"/>
  <c r="R527" i="2"/>
  <c r="P527" i="2"/>
  <c r="BI521" i="2"/>
  <c r="BH521" i="2"/>
  <c r="BG521" i="2"/>
  <c r="BF521" i="2"/>
  <c r="T521" i="2"/>
  <c r="R521" i="2"/>
  <c r="P521" i="2"/>
  <c r="BI517" i="2"/>
  <c r="BH517" i="2"/>
  <c r="BG517" i="2"/>
  <c r="BF517" i="2"/>
  <c r="T517" i="2"/>
  <c r="R517" i="2"/>
  <c r="P517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490" i="2"/>
  <c r="BH490" i="2"/>
  <c r="BG490" i="2"/>
  <c r="BF490" i="2"/>
  <c r="T490" i="2"/>
  <c r="R490" i="2"/>
  <c r="P490" i="2"/>
  <c r="BI486" i="2"/>
  <c r="BH486" i="2"/>
  <c r="BG486" i="2"/>
  <c r="BF486" i="2"/>
  <c r="T486" i="2"/>
  <c r="R486" i="2"/>
  <c r="P486" i="2"/>
  <c r="BI481" i="2"/>
  <c r="BH481" i="2"/>
  <c r="BG481" i="2"/>
  <c r="BF481" i="2"/>
  <c r="T481" i="2"/>
  <c r="R481" i="2"/>
  <c r="P481" i="2"/>
  <c r="BI477" i="2"/>
  <c r="BH477" i="2"/>
  <c r="BG477" i="2"/>
  <c r="BF477" i="2"/>
  <c r="T477" i="2"/>
  <c r="R477" i="2"/>
  <c r="P477" i="2"/>
  <c r="BI473" i="2"/>
  <c r="BH473" i="2"/>
  <c r="BG473" i="2"/>
  <c r="BF473" i="2"/>
  <c r="T473" i="2"/>
  <c r="R473" i="2"/>
  <c r="P473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3" i="2"/>
  <c r="BH413" i="2"/>
  <c r="BG413" i="2"/>
  <c r="BF413" i="2"/>
  <c r="T413" i="2"/>
  <c r="R413" i="2"/>
  <c r="P413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3" i="2"/>
  <c r="BH333" i="2"/>
  <c r="BG333" i="2"/>
  <c r="BF333" i="2"/>
  <c r="T333" i="2"/>
  <c r="R333" i="2"/>
  <c r="P333" i="2"/>
  <c r="BI325" i="2"/>
  <c r="BH325" i="2"/>
  <c r="BG325" i="2"/>
  <c r="BF325" i="2"/>
  <c r="T325" i="2"/>
  <c r="R325" i="2"/>
  <c r="P325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T271" i="2" s="1"/>
  <c r="R272" i="2"/>
  <c r="R271" i="2"/>
  <c r="P272" i="2"/>
  <c r="P271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84" i="2"/>
  <c r="BH184" i="2"/>
  <c r="BG184" i="2"/>
  <c r="BF184" i="2"/>
  <c r="T184" i="2"/>
  <c r="R184" i="2"/>
  <c r="P18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J133" i="2"/>
  <c r="J132" i="2"/>
  <c r="F132" i="2"/>
  <c r="F130" i="2"/>
  <c r="E128" i="2"/>
  <c r="J92" i="2"/>
  <c r="J91" i="2"/>
  <c r="F91" i="2"/>
  <c r="F89" i="2"/>
  <c r="E87" i="2"/>
  <c r="J18" i="2"/>
  <c r="E18" i="2"/>
  <c r="F92" i="2"/>
  <c r="J17" i="2"/>
  <c r="J12" i="2"/>
  <c r="J89" i="2" s="1"/>
  <c r="E7" i="2"/>
  <c r="E85" i="2"/>
  <c r="L90" i="1"/>
  <c r="AM90" i="1"/>
  <c r="AM89" i="1"/>
  <c r="L89" i="1"/>
  <c r="AM87" i="1"/>
  <c r="L87" i="1"/>
  <c r="L85" i="1"/>
  <c r="L84" i="1"/>
  <c r="BK145" i="7"/>
  <c r="J145" i="7"/>
  <c r="BK143" i="7"/>
  <c r="J143" i="7"/>
  <c r="BK141" i="7"/>
  <c r="J141" i="7"/>
  <c r="BK139" i="7"/>
  <c r="J139" i="7"/>
  <c r="J137" i="7"/>
  <c r="BK135" i="7"/>
  <c r="J133" i="7"/>
  <c r="BK131" i="7"/>
  <c r="BK162" i="6"/>
  <c r="J159" i="6"/>
  <c r="BK150" i="6"/>
  <c r="BK148" i="6"/>
  <c r="J145" i="6"/>
  <c r="BK144" i="6"/>
  <c r="J142" i="6"/>
  <c r="J141" i="6"/>
  <c r="BK138" i="6"/>
  <c r="J136" i="6"/>
  <c r="BK134" i="6"/>
  <c r="J133" i="6"/>
  <c r="BK132" i="6"/>
  <c r="J129" i="6"/>
  <c r="BK128" i="6"/>
  <c r="BK185" i="5"/>
  <c r="J183" i="5"/>
  <c r="BK180" i="5"/>
  <c r="J179" i="5"/>
  <c r="BK178" i="5"/>
  <c r="J177" i="5"/>
  <c r="BK176" i="5"/>
  <c r="J173" i="5"/>
  <c r="BK171" i="5"/>
  <c r="BK170" i="5"/>
  <c r="J169" i="5"/>
  <c r="BK167" i="5"/>
  <c r="BK166" i="5"/>
  <c r="BK164" i="5"/>
  <c r="J163" i="5"/>
  <c r="J160" i="5"/>
  <c r="BK158" i="5"/>
  <c r="BK157" i="5"/>
  <c r="J155" i="5"/>
  <c r="BK152" i="5"/>
  <c r="J151" i="5"/>
  <c r="BK150" i="5"/>
  <c r="J149" i="5"/>
  <c r="BK148" i="5"/>
  <c r="BK146" i="5"/>
  <c r="BK145" i="5"/>
  <c r="J144" i="5"/>
  <c r="J143" i="5"/>
  <c r="J142" i="5"/>
  <c r="J140" i="5"/>
  <c r="BK139" i="5"/>
  <c r="J138" i="5"/>
  <c r="BK137" i="5"/>
  <c r="BK136" i="5"/>
  <c r="J135" i="5"/>
  <c r="J134" i="5"/>
  <c r="J132" i="5"/>
  <c r="J131" i="5"/>
  <c r="BK129" i="5"/>
  <c r="BK128" i="5"/>
  <c r="BK127" i="5"/>
  <c r="BK147" i="3"/>
  <c r="J146" i="3"/>
  <c r="BK145" i="3"/>
  <c r="BK143" i="3"/>
  <c r="BK141" i="3"/>
  <c r="BK132" i="3"/>
  <c r="J131" i="3"/>
  <c r="BK129" i="3"/>
  <c r="J127" i="3"/>
  <c r="BK126" i="3"/>
  <c r="BK123" i="3"/>
  <c r="BK122" i="3"/>
  <c r="J642" i="2"/>
  <c r="J639" i="2"/>
  <c r="J633" i="2"/>
  <c r="J616" i="2"/>
  <c r="J599" i="2"/>
  <c r="BK597" i="2"/>
  <c r="BK563" i="2"/>
  <c r="BK561" i="2"/>
  <c r="BK559" i="2"/>
  <c r="BK558" i="2"/>
  <c r="J554" i="2"/>
  <c r="BK538" i="2"/>
  <c r="J536" i="2"/>
  <c r="J531" i="2"/>
  <c r="BK527" i="2"/>
  <c r="BK521" i="2"/>
  <c r="J513" i="2"/>
  <c r="J486" i="2"/>
  <c r="J467" i="2"/>
  <c r="J462" i="2"/>
  <c r="BK460" i="2"/>
  <c r="J459" i="2"/>
  <c r="BK454" i="2"/>
  <c r="BK453" i="2"/>
  <c r="J443" i="2"/>
  <c r="J406" i="2"/>
  <c r="J397" i="2"/>
  <c r="J392" i="2"/>
  <c r="J383" i="2"/>
  <c r="BK369" i="2"/>
  <c r="J363" i="2"/>
  <c r="BK361" i="2"/>
  <c r="J343" i="2"/>
  <c r="BK341" i="2"/>
  <c r="J333" i="2"/>
  <c r="BK325" i="2"/>
  <c r="J312" i="2"/>
  <c r="J303" i="2"/>
  <c r="J294" i="2"/>
  <c r="BK290" i="2"/>
  <c r="BK284" i="2"/>
  <c r="BK282" i="2"/>
  <c r="J280" i="2"/>
  <c r="J279" i="2"/>
  <c r="J275" i="2"/>
  <c r="BK272" i="2"/>
  <c r="BK270" i="2"/>
  <c r="BK268" i="2"/>
  <c r="J267" i="2"/>
  <c r="J266" i="2"/>
  <c r="J260" i="2"/>
  <c r="J256" i="2"/>
  <c r="BK248" i="2"/>
  <c r="J246" i="2"/>
  <c r="BK244" i="2"/>
  <c r="BK239" i="2"/>
  <c r="J236" i="2"/>
  <c r="BK232" i="2"/>
  <c r="J228" i="2"/>
  <c r="J224" i="2"/>
  <c r="BK220" i="2"/>
  <c r="J216" i="2"/>
  <c r="BK202" i="2"/>
  <c r="BK200" i="2"/>
  <c r="J184" i="2"/>
  <c r="BK159" i="2"/>
  <c r="BK155" i="2"/>
  <c r="BK150" i="2"/>
  <c r="J146" i="2"/>
  <c r="BK642" i="2"/>
  <c r="J636" i="2"/>
  <c r="BK634" i="2"/>
  <c r="BK633" i="2"/>
  <c r="J559" i="2"/>
  <c r="J558" i="2"/>
  <c r="BK554" i="2"/>
  <c r="BK550" i="2"/>
  <c r="BK542" i="2"/>
  <c r="BK517" i="2"/>
  <c r="J510" i="2"/>
  <c r="J508" i="2"/>
  <c r="J490" i="2"/>
  <c r="BK473" i="2"/>
  <c r="BK469" i="2"/>
  <c r="BK466" i="2"/>
  <c r="J464" i="2"/>
  <c r="BK462" i="2"/>
  <c r="BK458" i="2"/>
  <c r="J454" i="2"/>
  <c r="BK434" i="2"/>
  <c r="BK423" i="2"/>
  <c r="J420" i="2"/>
  <c r="BK417" i="2"/>
  <c r="J409" i="2"/>
  <c r="BK406" i="2"/>
  <c r="BK403" i="2"/>
  <c r="BK399" i="2"/>
  <c r="BK397" i="2"/>
  <c r="BK392" i="2"/>
  <c r="BK390" i="2"/>
  <c r="BK389" i="2"/>
  <c r="BK387" i="2"/>
  <c r="J385" i="2"/>
  <c r="BK383" i="2"/>
  <c r="BK379" i="2"/>
  <c r="BK348" i="2"/>
  <c r="BK346" i="2"/>
  <c r="BK333" i="2"/>
  <c r="J325" i="2"/>
  <c r="J314" i="2"/>
  <c r="BK312" i="2"/>
  <c r="BK311" i="2"/>
  <c r="BK309" i="2"/>
  <c r="BK306" i="2"/>
  <c r="BK297" i="2"/>
  <c r="J292" i="2"/>
  <c r="J286" i="2"/>
  <c r="J277" i="2"/>
  <c r="J272" i="2"/>
  <c r="BK260" i="2"/>
  <c r="BK258" i="2"/>
  <c r="J254" i="2"/>
  <c r="BK250" i="2"/>
  <c r="J248" i="2"/>
  <c r="BK246" i="2"/>
  <c r="J244" i="2"/>
  <c r="J239" i="2"/>
  <c r="J220" i="2"/>
  <c r="BK216" i="2"/>
  <c r="BK207" i="2"/>
  <c r="J202" i="2"/>
  <c r="J200" i="2"/>
  <c r="BK184" i="2"/>
  <c r="BK172" i="2"/>
  <c r="J164" i="2"/>
  <c r="J157" i="2"/>
  <c r="J153" i="2"/>
  <c r="BK146" i="2"/>
  <c r="J144" i="2"/>
  <c r="J139" i="2"/>
  <c r="BK137" i="7"/>
  <c r="J135" i="7"/>
  <c r="BK133" i="7"/>
  <c r="J131" i="7"/>
  <c r="J129" i="7"/>
  <c r="J157" i="6"/>
  <c r="J156" i="6"/>
  <c r="J154" i="6"/>
  <c r="J153" i="6"/>
  <c r="J152" i="6"/>
  <c r="BK151" i="6"/>
  <c r="BK149" i="6"/>
  <c r="BK147" i="6"/>
  <c r="J146" i="6"/>
  <c r="J144" i="6"/>
  <c r="BK142" i="6"/>
  <c r="J140" i="6"/>
  <c r="BK139" i="6"/>
  <c r="BK136" i="6"/>
  <c r="J135" i="6"/>
  <c r="J134" i="6"/>
  <c r="J131" i="6"/>
  <c r="BK130" i="6"/>
  <c r="BK129" i="6"/>
  <c r="J128" i="6"/>
  <c r="J127" i="6"/>
  <c r="BK188" i="5"/>
  <c r="J185" i="5"/>
  <c r="BK183" i="5"/>
  <c r="J182" i="5"/>
  <c r="J180" i="5"/>
  <c r="BK179" i="5"/>
  <c r="J178" i="5"/>
  <c r="J175" i="5"/>
  <c r="BK174" i="5"/>
  <c r="BK172" i="5"/>
  <c r="J171" i="5"/>
  <c r="J170" i="5"/>
  <c r="BK169" i="5"/>
  <c r="J168" i="5"/>
  <c r="J167" i="5"/>
  <c r="BK165" i="5"/>
  <c r="J164" i="5"/>
  <c r="BK162" i="5"/>
  <c r="BK160" i="5"/>
  <c r="J159" i="5"/>
  <c r="J158" i="5"/>
  <c r="J157" i="5"/>
  <c r="BK156" i="5"/>
  <c r="BK155" i="5"/>
  <c r="J154" i="5"/>
  <c r="BK153" i="5"/>
  <c r="J152" i="5"/>
  <c r="BK149" i="5"/>
  <c r="J147" i="5"/>
  <c r="BK143" i="5"/>
  <c r="BK140" i="5"/>
  <c r="BK138" i="5"/>
  <c r="BK135" i="5"/>
  <c r="BK133" i="5"/>
  <c r="BK131" i="5"/>
  <c r="BK130" i="5"/>
  <c r="J129" i="5"/>
  <c r="BK121" i="4"/>
  <c r="J148" i="3"/>
  <c r="BK146" i="3"/>
  <c r="BK144" i="3"/>
  <c r="J143" i="3"/>
  <c r="J142" i="3"/>
  <c r="J141" i="3"/>
  <c r="BK140" i="3"/>
  <c r="BK139" i="3"/>
  <c r="BK138" i="3"/>
  <c r="J137" i="3"/>
  <c r="BK136" i="3"/>
  <c r="BK135" i="3"/>
  <c r="J134" i="3"/>
  <c r="BK133" i="3"/>
  <c r="BK130" i="3"/>
  <c r="J128" i="3"/>
  <c r="J126" i="3"/>
  <c r="J122" i="3"/>
  <c r="BK689" i="2"/>
  <c r="J689" i="2"/>
  <c r="BK667" i="2"/>
  <c r="J667" i="2"/>
  <c r="BK646" i="2"/>
  <c r="J646" i="2"/>
  <c r="BK639" i="2"/>
  <c r="BK636" i="2"/>
  <c r="J634" i="2"/>
  <c r="BK580" i="2"/>
  <c r="J550" i="2"/>
  <c r="BK535" i="2"/>
  <c r="J527" i="2"/>
  <c r="J521" i="2"/>
  <c r="BK513" i="2"/>
  <c r="BK511" i="2"/>
  <c r="BK510" i="2"/>
  <c r="BK508" i="2"/>
  <c r="BK481" i="2"/>
  <c r="BK477" i="2"/>
  <c r="J473" i="2"/>
  <c r="J469" i="2"/>
  <c r="BK467" i="2"/>
  <c r="J466" i="2"/>
  <c r="BK464" i="2"/>
  <c r="J460" i="2"/>
  <c r="BK459" i="2"/>
  <c r="BK444" i="2"/>
  <c r="J433" i="2"/>
  <c r="J429" i="2"/>
  <c r="BK428" i="2"/>
  <c r="J423" i="2"/>
  <c r="J413" i="2"/>
  <c r="BK409" i="2"/>
  <c r="J387" i="2"/>
  <c r="BK377" i="2"/>
  <c r="J371" i="2"/>
  <c r="J369" i="2"/>
  <c r="BK367" i="2"/>
  <c r="J365" i="2"/>
  <c r="J361" i="2"/>
  <c r="BK357" i="2"/>
  <c r="BK354" i="2"/>
  <c r="BK351" i="2"/>
  <c r="BK314" i="2"/>
  <c r="J309" i="2"/>
  <c r="J297" i="2"/>
  <c r="J290" i="2"/>
  <c r="BK288" i="2"/>
  <c r="BK279" i="2"/>
  <c r="BK277" i="2"/>
  <c r="BK275" i="2"/>
  <c r="J258" i="2"/>
  <c r="BK256" i="2"/>
  <c r="BK254" i="2"/>
  <c r="J250" i="2"/>
  <c r="J232" i="2"/>
  <c r="BK228" i="2"/>
  <c r="BK224" i="2"/>
  <c r="BK214" i="2"/>
  <c r="J211" i="2"/>
  <c r="J207" i="2"/>
  <c r="BK170" i="2"/>
  <c r="BK164" i="2"/>
  <c r="J159" i="2"/>
  <c r="BK157" i="2"/>
  <c r="J155" i="2"/>
  <c r="J150" i="2"/>
  <c r="BK144" i="2"/>
  <c r="BK139" i="2"/>
  <c r="BK129" i="7"/>
  <c r="J162" i="6"/>
  <c r="BK159" i="6"/>
  <c r="BK157" i="6"/>
  <c r="BK156" i="6"/>
  <c r="BK154" i="6"/>
  <c r="BK153" i="6"/>
  <c r="BK152" i="6"/>
  <c r="J151" i="6"/>
  <c r="J150" i="6"/>
  <c r="J149" i="6"/>
  <c r="J148" i="6"/>
  <c r="J147" i="6"/>
  <c r="BK146" i="6"/>
  <c r="BK145" i="6"/>
  <c r="BK141" i="6"/>
  <c r="BK140" i="6"/>
  <c r="J139" i="6"/>
  <c r="J138" i="6"/>
  <c r="BK135" i="6"/>
  <c r="BK133" i="6"/>
  <c r="J132" i="6"/>
  <c r="BK131" i="6"/>
  <c r="J130" i="6"/>
  <c r="BK127" i="6"/>
  <c r="J188" i="5"/>
  <c r="BK182" i="5"/>
  <c r="BK177" i="5"/>
  <c r="J176" i="5"/>
  <c r="BK175" i="5"/>
  <c r="J174" i="5"/>
  <c r="BK173" i="5"/>
  <c r="J172" i="5"/>
  <c r="BK168" i="5"/>
  <c r="J166" i="5"/>
  <c r="J165" i="5"/>
  <c r="BK163" i="5"/>
  <c r="J162" i="5"/>
  <c r="BK159" i="5"/>
  <c r="J156" i="5"/>
  <c r="BK154" i="5"/>
  <c r="J153" i="5"/>
  <c r="BK151" i="5"/>
  <c r="J150" i="5"/>
  <c r="J148" i="5"/>
  <c r="BK147" i="5"/>
  <c r="J146" i="5"/>
  <c r="J145" i="5"/>
  <c r="BK144" i="5"/>
  <c r="BK142" i="5"/>
  <c r="J139" i="5"/>
  <c r="J137" i="5"/>
  <c r="J136" i="5"/>
  <c r="BK134" i="5"/>
  <c r="J133" i="5"/>
  <c r="BK132" i="5"/>
  <c r="J130" i="5"/>
  <c r="J128" i="5"/>
  <c r="J127" i="5"/>
  <c r="J121" i="4"/>
  <c r="BK148" i="3"/>
  <c r="J147" i="3"/>
  <c r="J145" i="3"/>
  <c r="J144" i="3"/>
  <c r="BK142" i="3"/>
  <c r="J140" i="3"/>
  <c r="J139" i="3"/>
  <c r="J138" i="3"/>
  <c r="BK137" i="3"/>
  <c r="J136" i="3"/>
  <c r="J135" i="3"/>
  <c r="BK134" i="3"/>
  <c r="J133" i="3"/>
  <c r="J132" i="3"/>
  <c r="BK131" i="3"/>
  <c r="J130" i="3"/>
  <c r="J129" i="3"/>
  <c r="BK128" i="3"/>
  <c r="BK127" i="3"/>
  <c r="J123" i="3"/>
  <c r="BK616" i="2"/>
  <c r="BK599" i="2"/>
  <c r="J597" i="2"/>
  <c r="J580" i="2"/>
  <c r="J563" i="2"/>
  <c r="J561" i="2"/>
  <c r="J542" i="2"/>
  <c r="J538" i="2"/>
  <c r="BK536" i="2"/>
  <c r="J535" i="2"/>
  <c r="BK531" i="2"/>
  <c r="J517" i="2"/>
  <c r="J511" i="2"/>
  <c r="BK490" i="2"/>
  <c r="BK486" i="2"/>
  <c r="J481" i="2"/>
  <c r="J477" i="2"/>
  <c r="J458" i="2"/>
  <c r="J453" i="2"/>
  <c r="J444" i="2"/>
  <c r="BK443" i="2"/>
  <c r="J434" i="2"/>
  <c r="BK433" i="2"/>
  <c r="BK429" i="2"/>
  <c r="J428" i="2"/>
  <c r="BK420" i="2"/>
  <c r="J417" i="2"/>
  <c r="BK413" i="2"/>
  <c r="J403" i="2"/>
  <c r="J399" i="2"/>
  <c r="J390" i="2"/>
  <c r="J389" i="2"/>
  <c r="BK385" i="2"/>
  <c r="J379" i="2"/>
  <c r="J377" i="2"/>
  <c r="BK371" i="2"/>
  <c r="J367" i="2"/>
  <c r="BK365" i="2"/>
  <c r="BK363" i="2"/>
  <c r="J357" i="2"/>
  <c r="J354" i="2"/>
  <c r="J351" i="2"/>
  <c r="J348" i="2"/>
  <c r="J346" i="2"/>
  <c r="BK343" i="2"/>
  <c r="J341" i="2"/>
  <c r="J311" i="2"/>
  <c r="J306" i="2"/>
  <c r="BK303" i="2"/>
  <c r="BK294" i="2"/>
  <c r="BK292" i="2"/>
  <c r="J288" i="2"/>
  <c r="BK286" i="2"/>
  <c r="J284" i="2"/>
  <c r="J282" i="2"/>
  <c r="BK280" i="2"/>
  <c r="J270" i="2"/>
  <c r="J268" i="2"/>
  <c r="BK267" i="2"/>
  <c r="BK266" i="2"/>
  <c r="BK236" i="2"/>
  <c r="J214" i="2"/>
  <c r="BK211" i="2"/>
  <c r="J172" i="2"/>
  <c r="J170" i="2"/>
  <c r="BK153" i="2"/>
  <c r="AS94" i="1"/>
  <c r="J34" i="4"/>
  <c r="AW97" i="1" s="1"/>
  <c r="T127" i="7" l="1"/>
  <c r="T126" i="7" s="1"/>
  <c r="P127" i="7"/>
  <c r="P126" i="7" s="1"/>
  <c r="AU100" i="1" s="1"/>
  <c r="BK152" i="2"/>
  <c r="J152" i="2"/>
  <c r="J99" i="2"/>
  <c r="BK169" i="2"/>
  <c r="J169" i="2"/>
  <c r="J100" i="2"/>
  <c r="BK213" i="2"/>
  <c r="J213" i="2" s="1"/>
  <c r="J101" i="2" s="1"/>
  <c r="BK265" i="2"/>
  <c r="J265" i="2"/>
  <c r="J102" i="2" s="1"/>
  <c r="P274" i="2"/>
  <c r="R281" i="2"/>
  <c r="R313" i="2"/>
  <c r="R391" i="2"/>
  <c r="P461" i="2"/>
  <c r="P468" i="2"/>
  <c r="P512" i="2"/>
  <c r="P537" i="2"/>
  <c r="P560" i="2"/>
  <c r="BK635" i="2"/>
  <c r="J635" i="2" s="1"/>
  <c r="J114" i="2" s="1"/>
  <c r="T635" i="2"/>
  <c r="BK121" i="3"/>
  <c r="BK125" i="3"/>
  <c r="J125" i="3" s="1"/>
  <c r="J99" i="3" s="1"/>
  <c r="P125" i="3"/>
  <c r="P120" i="3" s="1"/>
  <c r="P119" i="3" s="1"/>
  <c r="AU96" i="1" s="1"/>
  <c r="BK126" i="5"/>
  <c r="J126" i="5" s="1"/>
  <c r="J98" i="5" s="1"/>
  <c r="R126" i="5"/>
  <c r="P141" i="5"/>
  <c r="T141" i="5"/>
  <c r="R161" i="5"/>
  <c r="P126" i="6"/>
  <c r="T126" i="6"/>
  <c r="R137" i="6"/>
  <c r="BK143" i="6"/>
  <c r="J143" i="6"/>
  <c r="J100" i="6"/>
  <c r="R143" i="6"/>
  <c r="BK155" i="6"/>
  <c r="J155" i="6"/>
  <c r="J101" i="6" s="1"/>
  <c r="R155" i="6"/>
  <c r="BK138" i="2"/>
  <c r="T138" i="2"/>
  <c r="T152" i="2"/>
  <c r="R169" i="2"/>
  <c r="T213" i="2"/>
  <c r="T265" i="2"/>
  <c r="T274" i="2"/>
  <c r="T281" i="2"/>
  <c r="T313" i="2"/>
  <c r="P391" i="2"/>
  <c r="BK468" i="2"/>
  <c r="J468" i="2" s="1"/>
  <c r="J110" i="2" s="1"/>
  <c r="BK512" i="2"/>
  <c r="J512" i="2" s="1"/>
  <c r="J111" i="2" s="1"/>
  <c r="BK537" i="2"/>
  <c r="J537" i="2"/>
  <c r="J112" i="2"/>
  <c r="R537" i="2"/>
  <c r="T560" i="2"/>
  <c r="R635" i="2"/>
  <c r="P121" i="3"/>
  <c r="T121" i="3"/>
  <c r="T125" i="3"/>
  <c r="P126" i="5"/>
  <c r="T126" i="5"/>
  <c r="R141" i="5"/>
  <c r="BK161" i="5"/>
  <c r="J161" i="5" s="1"/>
  <c r="J100" i="5" s="1"/>
  <c r="P161" i="5"/>
  <c r="T161" i="5"/>
  <c r="BK181" i="5"/>
  <c r="J181" i="5"/>
  <c r="J101" i="5" s="1"/>
  <c r="P181" i="5"/>
  <c r="R181" i="5"/>
  <c r="T181" i="5"/>
  <c r="BK126" i="6"/>
  <c r="J126" i="6" s="1"/>
  <c r="J98" i="6" s="1"/>
  <c r="R126" i="6"/>
  <c r="R125" i="6" s="1"/>
  <c r="R124" i="6" s="1"/>
  <c r="BK137" i="6"/>
  <c r="J137" i="6"/>
  <c r="J99" i="6"/>
  <c r="P137" i="6"/>
  <c r="T137" i="6"/>
  <c r="P143" i="6"/>
  <c r="T143" i="6"/>
  <c r="P155" i="6"/>
  <c r="T155" i="6"/>
  <c r="P138" i="2"/>
  <c r="P152" i="2"/>
  <c r="T169" i="2"/>
  <c r="R213" i="2"/>
  <c r="P265" i="2"/>
  <c r="BK274" i="2"/>
  <c r="J274" i="2"/>
  <c r="J105" i="2" s="1"/>
  <c r="R274" i="2"/>
  <c r="P281" i="2"/>
  <c r="P313" i="2"/>
  <c r="T391" i="2"/>
  <c r="T461" i="2"/>
  <c r="T468" i="2"/>
  <c r="R512" i="2"/>
  <c r="BK560" i="2"/>
  <c r="J560" i="2"/>
  <c r="J113" i="2"/>
  <c r="P635" i="2"/>
  <c r="R138" i="2"/>
  <c r="R152" i="2"/>
  <c r="P169" i="2"/>
  <c r="P213" i="2"/>
  <c r="R265" i="2"/>
  <c r="BK281" i="2"/>
  <c r="J281" i="2"/>
  <c r="J106" i="2" s="1"/>
  <c r="BK313" i="2"/>
  <c r="J313" i="2"/>
  <c r="J107" i="2" s="1"/>
  <c r="BK391" i="2"/>
  <c r="J391" i="2" s="1"/>
  <c r="J108" i="2" s="1"/>
  <c r="BK461" i="2"/>
  <c r="J461" i="2" s="1"/>
  <c r="J109" i="2" s="1"/>
  <c r="R461" i="2"/>
  <c r="R468" i="2"/>
  <c r="T512" i="2"/>
  <c r="T537" i="2"/>
  <c r="R560" i="2"/>
  <c r="R121" i="3"/>
  <c r="R125" i="3"/>
  <c r="BK141" i="5"/>
  <c r="J141" i="5"/>
  <c r="J99" i="5" s="1"/>
  <c r="J130" i="2"/>
  <c r="BE144" i="2"/>
  <c r="BE146" i="2"/>
  <c r="BE155" i="2"/>
  <c r="BE159" i="2"/>
  <c r="BE184" i="2"/>
  <c r="BE202" i="2"/>
  <c r="BE216" i="2"/>
  <c r="BE220" i="2"/>
  <c r="BE239" i="2"/>
  <c r="BE246" i="2"/>
  <c r="BE248" i="2"/>
  <c r="BE258" i="2"/>
  <c r="BE275" i="2"/>
  <c r="BE277" i="2"/>
  <c r="BE306" i="2"/>
  <c r="BE311" i="2"/>
  <c r="BE312" i="2"/>
  <c r="BE314" i="2"/>
  <c r="BE325" i="2"/>
  <c r="BE383" i="2"/>
  <c r="BE406" i="2"/>
  <c r="BE453" i="2"/>
  <c r="BE458" i="2"/>
  <c r="BE462" i="2"/>
  <c r="BE464" i="2"/>
  <c r="BE466" i="2"/>
  <c r="BE467" i="2"/>
  <c r="BE469" i="2"/>
  <c r="BE508" i="2"/>
  <c r="BE527" i="2"/>
  <c r="BE535" i="2"/>
  <c r="BE554" i="2"/>
  <c r="BE558" i="2"/>
  <c r="BE636" i="2"/>
  <c r="BK271" i="2"/>
  <c r="J271" i="2" s="1"/>
  <c r="J103" i="2" s="1"/>
  <c r="F116" i="3"/>
  <c r="BE123" i="3"/>
  <c r="BE126" i="3"/>
  <c r="BE127" i="3"/>
  <c r="BE130" i="3"/>
  <c r="BE132" i="3"/>
  <c r="BE133" i="3"/>
  <c r="BE136" i="3"/>
  <c r="BE141" i="3"/>
  <c r="F92" i="4"/>
  <c r="E108" i="4"/>
  <c r="J112" i="4"/>
  <c r="BK120" i="4"/>
  <c r="J120" i="4"/>
  <c r="J98" i="4" s="1"/>
  <c r="E85" i="5"/>
  <c r="J91" i="5"/>
  <c r="J92" i="5"/>
  <c r="F121" i="5"/>
  <c r="BE131" i="5"/>
  <c r="BE133" i="5"/>
  <c r="BE134" i="5"/>
  <c r="BE138" i="5"/>
  <c r="BE143" i="5"/>
  <c r="BE145" i="5"/>
  <c r="BE146" i="5"/>
  <c r="BE150" i="5"/>
  <c r="BE153" i="5"/>
  <c r="BE158" i="5"/>
  <c r="BE160" i="5"/>
  <c r="BE167" i="5"/>
  <c r="BE172" i="5"/>
  <c r="BE174" i="5"/>
  <c r="BE176" i="5"/>
  <c r="BE178" i="5"/>
  <c r="BE183" i="5"/>
  <c r="BE185" i="5"/>
  <c r="BE188" i="5"/>
  <c r="E85" i="6"/>
  <c r="J89" i="6"/>
  <c r="J91" i="6"/>
  <c r="J121" i="6"/>
  <c r="BE132" i="6"/>
  <c r="BE134" i="6"/>
  <c r="BE139" i="6"/>
  <c r="BE145" i="6"/>
  <c r="BE149" i="6"/>
  <c r="BE157" i="6"/>
  <c r="BK158" i="6"/>
  <c r="J158" i="6" s="1"/>
  <c r="J102" i="6" s="1"/>
  <c r="BK161" i="6"/>
  <c r="J161" i="6"/>
  <c r="J104" i="6"/>
  <c r="E85" i="7"/>
  <c r="F92" i="7"/>
  <c r="J120" i="7"/>
  <c r="BE129" i="7"/>
  <c r="E126" i="2"/>
  <c r="BE150" i="2"/>
  <c r="BE172" i="2"/>
  <c r="BE200" i="2"/>
  <c r="BE214" i="2"/>
  <c r="BE236" i="2"/>
  <c r="BE244" i="2"/>
  <c r="BE260" i="2"/>
  <c r="BE268" i="2"/>
  <c r="BE270" i="2"/>
  <c r="BE272" i="2"/>
  <c r="BE280" i="2"/>
  <c r="BE284" i="2"/>
  <c r="BE290" i="2"/>
  <c r="BE303" i="2"/>
  <c r="BE309" i="2"/>
  <c r="BE333" i="2"/>
  <c r="BE346" i="2"/>
  <c r="BE379" i="2"/>
  <c r="BE387" i="2"/>
  <c r="BE390" i="2"/>
  <c r="BE392" i="2"/>
  <c r="BE397" i="2"/>
  <c r="BE403" i="2"/>
  <c r="BE417" i="2"/>
  <c r="BE434" i="2"/>
  <c r="BE454" i="2"/>
  <c r="BE460" i="2"/>
  <c r="BE486" i="2"/>
  <c r="BE538" i="2"/>
  <c r="BE559" i="2"/>
  <c r="BE561" i="2"/>
  <c r="BE597" i="2"/>
  <c r="BE599" i="2"/>
  <c r="BE633" i="2"/>
  <c r="BE639" i="2"/>
  <c r="BE642" i="2"/>
  <c r="BE646" i="2"/>
  <c r="BE667" i="2"/>
  <c r="BE689" i="2"/>
  <c r="E85" i="3"/>
  <c r="J89" i="3"/>
  <c r="BE122" i="3"/>
  <c r="BE129" i="3"/>
  <c r="BE131" i="3"/>
  <c r="BE134" i="3"/>
  <c r="BE135" i="3"/>
  <c r="BE137" i="3"/>
  <c r="BE138" i="3"/>
  <c r="BE139" i="3"/>
  <c r="BE140" i="3"/>
  <c r="BE143" i="3"/>
  <c r="BE147" i="3"/>
  <c r="BE148" i="3"/>
  <c r="BE121" i="4"/>
  <c r="J33" i="4" s="1"/>
  <c r="AV97" i="1" s="1"/>
  <c r="AT97" i="1" s="1"/>
  <c r="F91" i="5"/>
  <c r="J118" i="5"/>
  <c r="BE129" i="5"/>
  <c r="BE130" i="5"/>
  <c r="BE132" i="5"/>
  <c r="BE137" i="5"/>
  <c r="BE139" i="5"/>
  <c r="BE148" i="5"/>
  <c r="BE152" i="5"/>
  <c r="BE154" i="5"/>
  <c r="BE155" i="5"/>
  <c r="BE159" i="5"/>
  <c r="BE164" i="5"/>
  <c r="BE168" i="5"/>
  <c r="BE171" i="5"/>
  <c r="BE173" i="5"/>
  <c r="BE182" i="5"/>
  <c r="BK184" i="5"/>
  <c r="J184" i="5" s="1"/>
  <c r="J102" i="5" s="1"/>
  <c r="F121" i="6"/>
  <c r="BE128" i="6"/>
  <c r="BE129" i="6"/>
  <c r="BE130" i="6"/>
  <c r="BE135" i="6"/>
  <c r="BE136" i="6"/>
  <c r="BE138" i="6"/>
  <c r="BE142" i="6"/>
  <c r="BE148" i="6"/>
  <c r="BE150" i="6"/>
  <c r="BE152" i="6"/>
  <c r="BE153" i="6"/>
  <c r="BE154" i="6"/>
  <c r="BE156" i="6"/>
  <c r="BE159" i="6"/>
  <c r="BE162" i="6"/>
  <c r="BE131" i="7"/>
  <c r="BE135" i="7"/>
  <c r="F133" i="2"/>
  <c r="BE153" i="2"/>
  <c r="BE228" i="2"/>
  <c r="BE232" i="2"/>
  <c r="BE254" i="2"/>
  <c r="BE266" i="2"/>
  <c r="BE267" i="2"/>
  <c r="BE279" i="2"/>
  <c r="BE282" i="2"/>
  <c r="BE288" i="2"/>
  <c r="BE341" i="2"/>
  <c r="BE357" i="2"/>
  <c r="BE361" i="2"/>
  <c r="BE363" i="2"/>
  <c r="BE367" i="2"/>
  <c r="BE369" i="2"/>
  <c r="BE371" i="2"/>
  <c r="BE409" i="2"/>
  <c r="BE429" i="2"/>
  <c r="BE459" i="2"/>
  <c r="BE481" i="2"/>
  <c r="BE511" i="2"/>
  <c r="BE563" i="2"/>
  <c r="BE580" i="2"/>
  <c r="BE616" i="2"/>
  <c r="BE139" i="2"/>
  <c r="BE157" i="2"/>
  <c r="BE164" i="2"/>
  <c r="BE170" i="2"/>
  <c r="BE207" i="2"/>
  <c r="BE211" i="2"/>
  <c r="BE224" i="2"/>
  <c r="BE250" i="2"/>
  <c r="BE256" i="2"/>
  <c r="BE286" i="2"/>
  <c r="BE292" i="2"/>
  <c r="BE294" i="2"/>
  <c r="BE297" i="2"/>
  <c r="BE343" i="2"/>
  <c r="BE348" i="2"/>
  <c r="BE351" i="2"/>
  <c r="BE354" i="2"/>
  <c r="BE365" i="2"/>
  <c r="BE377" i="2"/>
  <c r="BE385" i="2"/>
  <c r="BE389" i="2"/>
  <c r="BE399" i="2"/>
  <c r="BE413" i="2"/>
  <c r="BE420" i="2"/>
  <c r="BE423" i="2"/>
  <c r="BE428" i="2"/>
  <c r="BE433" i="2"/>
  <c r="BE443" i="2"/>
  <c r="BE444" i="2"/>
  <c r="BE473" i="2"/>
  <c r="BE477" i="2"/>
  <c r="BE490" i="2"/>
  <c r="BE510" i="2"/>
  <c r="BE513" i="2"/>
  <c r="BE517" i="2"/>
  <c r="BE521" i="2"/>
  <c r="BE531" i="2"/>
  <c r="BE536" i="2"/>
  <c r="BE542" i="2"/>
  <c r="BE550" i="2"/>
  <c r="BE634" i="2"/>
  <c r="BK645" i="2"/>
  <c r="J645" i="2" s="1"/>
  <c r="J115" i="2" s="1"/>
  <c r="BK688" i="2"/>
  <c r="J688" i="2"/>
  <c r="J116" i="2" s="1"/>
  <c r="BE128" i="3"/>
  <c r="BE142" i="3"/>
  <c r="BE144" i="3"/>
  <c r="BE145" i="3"/>
  <c r="BE146" i="3"/>
  <c r="BE127" i="5"/>
  <c r="BE128" i="5"/>
  <c r="BE135" i="5"/>
  <c r="BE136" i="5"/>
  <c r="BE140" i="5"/>
  <c r="BE142" i="5"/>
  <c r="BE144" i="5"/>
  <c r="BE147" i="5"/>
  <c r="BE149" i="5"/>
  <c r="BE151" i="5"/>
  <c r="BE156" i="5"/>
  <c r="BE157" i="5"/>
  <c r="BE162" i="5"/>
  <c r="BE163" i="5"/>
  <c r="BE165" i="5"/>
  <c r="BE166" i="5"/>
  <c r="BE169" i="5"/>
  <c r="BE170" i="5"/>
  <c r="BE175" i="5"/>
  <c r="BE177" i="5"/>
  <c r="BE179" i="5"/>
  <c r="BE180" i="5"/>
  <c r="BK187" i="5"/>
  <c r="BK186" i="5" s="1"/>
  <c r="J186" i="5" s="1"/>
  <c r="J103" i="5" s="1"/>
  <c r="F91" i="6"/>
  <c r="BE127" i="6"/>
  <c r="BE131" i="6"/>
  <c r="BE133" i="6"/>
  <c r="BE140" i="6"/>
  <c r="BE141" i="6"/>
  <c r="BE144" i="6"/>
  <c r="BE146" i="6"/>
  <c r="BE147" i="6"/>
  <c r="BE151" i="6"/>
  <c r="BE133" i="7"/>
  <c r="BE137" i="7"/>
  <c r="BE139" i="7"/>
  <c r="BE141" i="7"/>
  <c r="BE143" i="7"/>
  <c r="BE145" i="7"/>
  <c r="BC100" i="1"/>
  <c r="BK128" i="7"/>
  <c r="J128" i="7"/>
  <c r="J98" i="7" s="1"/>
  <c r="BK130" i="7"/>
  <c r="J130" i="7" s="1"/>
  <c r="J99" i="7" s="1"/>
  <c r="BK132" i="7"/>
  <c r="J132" i="7" s="1"/>
  <c r="J100" i="7" s="1"/>
  <c r="BK134" i="7"/>
  <c r="J134" i="7" s="1"/>
  <c r="J101" i="7" s="1"/>
  <c r="BK136" i="7"/>
  <c r="J136" i="7"/>
  <c r="J102" i="7"/>
  <c r="BK138" i="7"/>
  <c r="J138" i="7"/>
  <c r="J103" i="7"/>
  <c r="BK140" i="7"/>
  <c r="J140" i="7" s="1"/>
  <c r="J104" i="7" s="1"/>
  <c r="BK142" i="7"/>
  <c r="J142" i="7"/>
  <c r="J105" i="7" s="1"/>
  <c r="BK144" i="7"/>
  <c r="J144" i="7"/>
  <c r="J106" i="7" s="1"/>
  <c r="F35" i="2"/>
  <c r="BB95" i="1" s="1"/>
  <c r="J34" i="6"/>
  <c r="AW99" i="1"/>
  <c r="F37" i="3"/>
  <c r="BD96" i="1"/>
  <c r="F37" i="5"/>
  <c r="BD98" i="1" s="1"/>
  <c r="J34" i="2"/>
  <c r="AW95" i="1" s="1"/>
  <c r="F36" i="5"/>
  <c r="BC98" i="1"/>
  <c r="F35" i="3"/>
  <c r="BB96" i="1"/>
  <c r="F35" i="5"/>
  <c r="BB98" i="1" s="1"/>
  <c r="F36" i="6"/>
  <c r="BC99" i="1" s="1"/>
  <c r="F34" i="2"/>
  <c r="BA95" i="1"/>
  <c r="F34" i="3"/>
  <c r="BA96" i="1"/>
  <c r="F34" i="7"/>
  <c r="BA100" i="1" s="1"/>
  <c r="F35" i="7"/>
  <c r="BB100" i="1" s="1"/>
  <c r="F36" i="2"/>
  <c r="BC95" i="1"/>
  <c r="F36" i="3"/>
  <c r="BC96" i="1"/>
  <c r="J34" i="7"/>
  <c r="AW100" i="1" s="1"/>
  <c r="F34" i="4"/>
  <c r="BA97" i="1" s="1"/>
  <c r="F37" i="6"/>
  <c r="BD99" i="1"/>
  <c r="J34" i="3"/>
  <c r="AW96" i="1"/>
  <c r="J34" i="5"/>
  <c r="AW98" i="1"/>
  <c r="F34" i="6"/>
  <c r="BA99" i="1" s="1"/>
  <c r="F37" i="2"/>
  <c r="BD95" i="1"/>
  <c r="F34" i="5"/>
  <c r="BA98" i="1"/>
  <c r="F35" i="6"/>
  <c r="BB99" i="1"/>
  <c r="F37" i="7"/>
  <c r="BD100" i="1" s="1"/>
  <c r="R120" i="3" l="1"/>
  <c r="R119" i="3" s="1"/>
  <c r="T120" i="3"/>
  <c r="T119" i="3"/>
  <c r="T273" i="2"/>
  <c r="BK137" i="2"/>
  <c r="J137" i="2"/>
  <c r="J97" i="2"/>
  <c r="R137" i="2"/>
  <c r="P137" i="2"/>
  <c r="P125" i="6"/>
  <c r="P124" i="6"/>
  <c r="AU99" i="1"/>
  <c r="R125" i="5"/>
  <c r="R124" i="5"/>
  <c r="BK120" i="3"/>
  <c r="J120" i="3" s="1"/>
  <c r="J97" i="3" s="1"/>
  <c r="T125" i="5"/>
  <c r="T124" i="5"/>
  <c r="P125" i="5"/>
  <c r="P124" i="5" s="1"/>
  <c r="AU98" i="1" s="1"/>
  <c r="T125" i="6"/>
  <c r="T124" i="6" s="1"/>
  <c r="P273" i="2"/>
  <c r="R273" i="2"/>
  <c r="T137" i="2"/>
  <c r="T136" i="2"/>
  <c r="J138" i="2"/>
  <c r="J98" i="2"/>
  <c r="J121" i="3"/>
  <c r="J98" i="3" s="1"/>
  <c r="BK125" i="6"/>
  <c r="J125" i="6"/>
  <c r="J97" i="6"/>
  <c r="BK273" i="2"/>
  <c r="J273" i="2" s="1"/>
  <c r="J104" i="2" s="1"/>
  <c r="BK119" i="4"/>
  <c r="J119" i="4" s="1"/>
  <c r="J97" i="4" s="1"/>
  <c r="BK125" i="5"/>
  <c r="J125" i="5"/>
  <c r="J97" i="5"/>
  <c r="J187" i="5"/>
  <c r="J104" i="5"/>
  <c r="BK160" i="6"/>
  <c r="J160" i="6" s="1"/>
  <c r="J103" i="6" s="1"/>
  <c r="BK127" i="7"/>
  <c r="J127" i="7"/>
  <c r="J97" i="7"/>
  <c r="J33" i="5"/>
  <c r="AV98" i="1"/>
  <c r="AT98" i="1"/>
  <c r="F33" i="2"/>
  <c r="AZ95" i="1" s="1"/>
  <c r="BD94" i="1"/>
  <c r="W33" i="1"/>
  <c r="BB94" i="1"/>
  <c r="W31" i="1" s="1"/>
  <c r="F33" i="3"/>
  <c r="AZ96" i="1"/>
  <c r="BC94" i="1"/>
  <c r="W32" i="1" s="1"/>
  <c r="BA94" i="1"/>
  <c r="AW94" i="1"/>
  <c r="AK30" i="1"/>
  <c r="F33" i="5"/>
  <c r="AZ98" i="1"/>
  <c r="J33" i="6"/>
  <c r="AV99" i="1"/>
  <c r="AT99" i="1" s="1"/>
  <c r="J33" i="7"/>
  <c r="AV100" i="1"/>
  <c r="AT100" i="1"/>
  <c r="F33" i="4"/>
  <c r="AZ97" i="1"/>
  <c r="J33" i="3"/>
  <c r="AV96" i="1"/>
  <c r="AT96" i="1" s="1"/>
  <c r="F33" i="6"/>
  <c r="AZ99" i="1"/>
  <c r="F33" i="7"/>
  <c r="AZ100" i="1" s="1"/>
  <c r="J33" i="2"/>
  <c r="AV95" i="1"/>
  <c r="AT95" i="1"/>
  <c r="R136" i="2" l="1"/>
  <c r="P136" i="2"/>
  <c r="AU95" i="1"/>
  <c r="BK119" i="3"/>
  <c r="J119" i="3"/>
  <c r="J30" i="3" s="1"/>
  <c r="AG96" i="1" s="1"/>
  <c r="AN96" i="1" s="1"/>
  <c r="BK124" i="6"/>
  <c r="J124" i="6"/>
  <c r="J96" i="6"/>
  <c r="BK136" i="2"/>
  <c r="J136" i="2"/>
  <c r="BK118" i="4"/>
  <c r="J118" i="4"/>
  <c r="J96" i="4"/>
  <c r="BK124" i="5"/>
  <c r="J124" i="5"/>
  <c r="J96" i="5"/>
  <c r="BK126" i="7"/>
  <c r="J126" i="7"/>
  <c r="J96" i="7"/>
  <c r="AU94" i="1"/>
  <c r="W30" i="1"/>
  <c r="AX94" i="1"/>
  <c r="AY94" i="1"/>
  <c r="AZ94" i="1"/>
  <c r="W29" i="1"/>
  <c r="J30" i="2"/>
  <c r="AG95" i="1" s="1"/>
  <c r="AN95" i="1" s="1"/>
  <c r="J39" i="2" l="1"/>
  <c r="J96" i="2"/>
  <c r="J96" i="3"/>
  <c r="J39" i="3"/>
  <c r="J30" i="5"/>
  <c r="AG98" i="1" s="1"/>
  <c r="AN98" i="1" s="1"/>
  <c r="J30" i="4"/>
  <c r="AG97" i="1"/>
  <c r="AN97" i="1"/>
  <c r="J30" i="6"/>
  <c r="AG99" i="1"/>
  <c r="AN99" i="1"/>
  <c r="AV94" i="1"/>
  <c r="AK29" i="1"/>
  <c r="J30" i="7"/>
  <c r="AG100" i="1"/>
  <c r="AN100" i="1"/>
  <c r="J39" i="4" l="1"/>
  <c r="J39" i="6"/>
  <c r="J39" i="7"/>
  <c r="J39" i="5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<sst xmlns="http://schemas.openxmlformats.org/spreadsheetml/2006/main" count="9377" uniqueCount="1329">
  <si>
    <t>Export Komplet</t>
  </si>
  <si>
    <t/>
  </si>
  <si>
    <t>2.0</t>
  </si>
  <si>
    <t>False</t>
  </si>
  <si>
    <t>{af558d76-275d-4025-8c3d-e7021450f4a1}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</si>
  <si>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</si>
  <si>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</si>
  <si>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</si>
  <si>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</si>
  <si>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</si>
  <si>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</si>
  <si>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</si>
  <si>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</si>
  <si>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</si>
  <si>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</si>
  <si>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Projektis269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</si>
  <si>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</si>
  <si>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</si>
  <si>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2.n.p. budovy SPOŠ D.K.n.L.</t>
  </si>
  <si>
    <t>KSO:</t>
  </si>
  <si>
    <t>CC-CZ:</t>
  </si>
  <si>
    <t>Místo:</t>
  </si>
  <si>
    <t>Dvůr Králové nad Labem</t>
  </si>
  <si>
    <t>Datum:</t>
  </si>
  <si>
    <t>4. 1. 2021</t>
  </si>
  <si>
    <t>Zadavatel:</t>
  </si>
  <si>
    <t>IČ:</t>
  </si>
  <si>
    <t>SPOŠ Dvůr Králové n.L., El. Krásnohorské 2069</t>
  </si>
  <si>
    <t>DIČ:</t>
  </si>
  <si>
    <t>Uchazeč:</t>
  </si>
  <si>
    <t>Vyplň údaj</t>
  </si>
  <si>
    <t>Projektant:</t>
  </si>
  <si>
    <t>Projektis spol. s 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</si>
  <si>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</si>
  <si>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</si>
  <si>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</si>
  <si>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</si>
  <si>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</si>
  <si>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</si>
  <si>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</si>
  <si>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</si>
  <si>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</si>
  <si>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</si>
  <si>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</si>
  <si>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</si>
  <si>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</si>
  <si>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</si>
  <si>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</si>
  <si>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</si>
  <si>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</si>
  <si>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</si>
  <si>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</si>
  <si>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</si>
  <si>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</si>
  <si>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</si>
  <si>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</si>
  <si>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</si>
  <si>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</si>
  <si>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</si>
  <si>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</si>
  <si>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</si>
  <si>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</si>
  <si>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</si>
  <si>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</si>
  <si>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</si>
  <si>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</si>
  <si>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</si>
  <si>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</si>
  <si>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</si>
  <si>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</si>
  <si>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</si>
  <si>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</si>
  <si>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</si>
  <si>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</si>
  <si>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</si>
  <si>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</si>
  <si>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</si>
  <si>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</si>
  <si>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</si>
  <si>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</si>
  <si>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</si>
  <si>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</si>
  <si>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AR a ST část</t>
  </si>
  <si>
    <t>STA</t>
  </si>
  <si>
    <t>{ef953da4-9be7-4f4b-a5c5-4c87c64aa7c1}</t>
  </si>
  <si>
    <t>2</t>
  </si>
  <si>
    <t>Větrání</t>
  </si>
  <si>
    <t>{b8261148-bfc6-4204-82ab-21fb6f5d3d92}</t>
  </si>
  <si>
    <t>3</t>
  </si>
  <si>
    <t>Elektroinstalace</t>
  </si>
  <si>
    <t>{ea9b4dd5-ad58-444c-980f-cc409318d2bc}</t>
  </si>
  <si>
    <t>4</t>
  </si>
  <si>
    <t>Zdravotní technika</t>
  </si>
  <si>
    <t>{71877726-4d74-4891-985d-5bdf4f7cea31}</t>
  </si>
  <si>
    <t>5</t>
  </si>
  <si>
    <t>Vytápění</t>
  </si>
  <si>
    <t>{a2d7f4e0-1272-481a-9404-15eb5d4b10ed}</t>
  </si>
  <si>
    <t>6</t>
  </si>
  <si>
    <t>Vedlejší náklady</t>
  </si>
  <si>
    <t>{90e320c4-93ae-44e2-8ec6-0601baf5b2ce}</t>
  </si>
  <si>
    <t>pdl1</t>
  </si>
  <si>
    <t>29,75</t>
  </si>
  <si>
    <t>pdl2</t>
  </si>
  <si>
    <t>13,25</t>
  </si>
  <si>
    <t>KRYCÍ LIST SOUPISU PRACÍ</t>
  </si>
  <si>
    <t>pdl3</t>
  </si>
  <si>
    <t>13,89</t>
  </si>
  <si>
    <t>pdl4</t>
  </si>
  <si>
    <t>7,06</t>
  </si>
  <si>
    <t>pdl5</t>
  </si>
  <si>
    <t>15,72</t>
  </si>
  <si>
    <t>pdl6</t>
  </si>
  <si>
    <t>59,4</t>
  </si>
  <si>
    <t>Objekt:</t>
  </si>
  <si>
    <t>pdl7</t>
  </si>
  <si>
    <t>158,49</t>
  </si>
  <si>
    <t>1 - AR a ST část</t>
  </si>
  <si>
    <t>fig21</t>
  </si>
  <si>
    <t>SDK příčka 125 mm 1xA 12,5 mm</t>
  </si>
  <si>
    <t>130,065</t>
  </si>
  <si>
    <t>fig22</t>
  </si>
  <si>
    <t>SDK příčka 100 mm 1xH2 12,5 mm</t>
  </si>
  <si>
    <t>71,7</t>
  </si>
  <si>
    <t>fig23</t>
  </si>
  <si>
    <t>SDK příčka 125 mm 1xH2 12,5 mm</t>
  </si>
  <si>
    <t>81,06</t>
  </si>
  <si>
    <t>fig24</t>
  </si>
  <si>
    <t>SDK předstěna 1xH2 12,5 mm</t>
  </si>
  <si>
    <t>7,56</t>
  </si>
  <si>
    <t>fig26</t>
  </si>
  <si>
    <t>SDK podhled 1xA 12,5 mm</t>
  </si>
  <si>
    <t>264,79</t>
  </si>
  <si>
    <t>fig27</t>
  </si>
  <si>
    <t>SDK podhled 1xH2 12,5 mm</t>
  </si>
  <si>
    <t>32,77</t>
  </si>
  <si>
    <t>fig28</t>
  </si>
  <si>
    <t>SDK podhled 2xDF 12,5 mm</t>
  </si>
  <si>
    <t>11,6</t>
  </si>
  <si>
    <t>fig31</t>
  </si>
  <si>
    <t>keramický obklad</t>
  </si>
  <si>
    <t>155,976</t>
  </si>
  <si>
    <t>fig35</t>
  </si>
  <si>
    <t>keramický sokl</t>
  </si>
  <si>
    <t>41,7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</si>
  <si>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</si>
  <si>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</si>
  <si>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</si>
  <si>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</si>
  <si>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</si>
  <si>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</si>
  <si>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</si>
  <si>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</si>
  <si>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</si>
  <si>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</si>
  <si>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</si>
  <si>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</si>
  <si>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</si>
  <si>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</si>
  <si>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</si>
  <si>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</si>
  <si>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</si>
  <si>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</si>
  <si>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</si>
  <si>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</si>
  <si>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</si>
  <si>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</si>
  <si>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</si>
  <si>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</si>
  <si>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</si>
  <si>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</si>
  <si>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</si>
  <si>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</si>
  <si>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</si>
  <si>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</si>
  <si>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</si>
  <si>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</si>
  <si>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</si>
  <si>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</si>
  <si>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</si>
  <si>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</si>
  <si>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</si>
  <si>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</si>
  <si>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</si>
  <si>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</si>
  <si>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</si>
  <si>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</si>
  <si>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</si>
  <si>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317234410</t>
  </si>
  <si>
    <t>Vyzdívka mezi nosníky z cihel pálených na MC</t>
  </si>
  <si>
    <t>m3</t>
  </si>
  <si>
    <t>CS ÚRS 2020 02</t>
  </si>
  <si>
    <t>-1415408775</t>
  </si>
  <si>
    <t>VV</t>
  </si>
  <si>
    <t>1,1*0,3*0,1                     "L 60/60/5"</t>
  </si>
  <si>
    <t>1,55*0,15*0,1                         "U 140"</t>
  </si>
  <si>
    <t>1,7*0,3*0,20                       "I 160"</t>
  </si>
  <si>
    <t>Mezisoučet</t>
  </si>
  <si>
    <t>317944321</t>
  </si>
  <si>
    <t>Válcované nosníky do č.12 dodatečně osazované do připravených otvorů</t>
  </si>
  <si>
    <t>t</t>
  </si>
  <si>
    <t>15360953</t>
  </si>
  <si>
    <t>1,1*2*4,57*0,001                     "L 60/60/5"</t>
  </si>
  <si>
    <t>317944323</t>
  </si>
  <si>
    <t>Válcované nosníky č.14 až 22 dodatečně osazované do připravených otvorů</t>
  </si>
  <si>
    <t>1408044110</t>
  </si>
  <si>
    <t>1,55*16,0*0,001                         "U 140"</t>
  </si>
  <si>
    <t>1,7*2*17,9*0,001                       "I 160"</t>
  </si>
  <si>
    <t>341941001</t>
  </si>
  <si>
    <t>Nosné nebo spojovací svary tl do 10 mm ocelových doplňkových konstrukcí při montáži dílců</t>
  </si>
  <si>
    <t>m</t>
  </si>
  <si>
    <t>-1755410440</t>
  </si>
  <si>
    <t>0,5*2*5                           "řez 1"</t>
  </si>
  <si>
    <t>Vodorovné konstrukce</t>
  </si>
  <si>
    <t>413231221</t>
  </si>
  <si>
    <t>Zazdívka zhlaví stropních trámů průřezu do 40000 mm2</t>
  </si>
  <si>
    <t>kus</t>
  </si>
  <si>
    <t>-720750255</t>
  </si>
  <si>
    <t>4+4                                            "řez 2"</t>
  </si>
  <si>
    <t>413231231</t>
  </si>
  <si>
    <t>Zazdívka zhlaví stropních trámů průřezu přes 40000 mm2</t>
  </si>
  <si>
    <t>552799868</t>
  </si>
  <si>
    <t>4+4                                            "řez 3"</t>
  </si>
  <si>
    <t>7</t>
  </si>
  <si>
    <t>413232221</t>
  </si>
  <si>
    <t>Zazdívka zhlaví válcovaných nosníků v do 300 mm</t>
  </si>
  <si>
    <t>1183423957</t>
  </si>
  <si>
    <t>2                                                                "řez 1"</t>
  </si>
  <si>
    <t>8</t>
  </si>
  <si>
    <t>413941125</t>
  </si>
  <si>
    <t>Osazování ocelových válcovaných nosníků stropů I, IE, U, UE nebo L č. 24 a vyšší</t>
  </si>
  <si>
    <t>-1786364947</t>
  </si>
  <si>
    <t>6,0*2*36,2*0,001                          "I 240"</t>
  </si>
  <si>
    <t xml:space="preserve">0,08*0,08*10*62,8*0,001           "Pl 80/80/8"       </t>
  </si>
  <si>
    <t xml:space="preserve">0,5*5*5,02*0,001                          "PL 80/8 - 500"  </t>
  </si>
  <si>
    <t>9</t>
  </si>
  <si>
    <t>M</t>
  </si>
  <si>
    <t>13010726</t>
  </si>
  <si>
    <t>ocel profilová IPN 240 jakost 11 375</t>
  </si>
  <si>
    <t>1052633261</t>
  </si>
  <si>
    <t>6,0*2*36,2*0,001*1,1                          "I 240"</t>
  </si>
  <si>
    <t xml:space="preserve">0,08*0,08*10*62,8*0,001*1,1           "Pl 80/80/8"       </t>
  </si>
  <si>
    <t xml:space="preserve">0,5*5*5,02*0,001*1,1                          "PL 80/8 - 500"  </t>
  </si>
  <si>
    <t>Úpravy povrchů, podlahy a osazování výplní</t>
  </si>
  <si>
    <t>10</t>
  </si>
  <si>
    <t>612142001</t>
  </si>
  <si>
    <t>Potažení vnitřních stěn sklovláknitým pletivem vtlačeným do tenkovrstvé hmoty</t>
  </si>
  <si>
    <t>m2</t>
  </si>
  <si>
    <t>1906610967</t>
  </si>
  <si>
    <t>0,75*0,75</t>
  </si>
  <si>
    <t>11</t>
  </si>
  <si>
    <t>612325422</t>
  </si>
  <si>
    <t>Oprava vnitřní vápenocementové štukové omítky stěn v rozsahu plochy do 30%</t>
  </si>
  <si>
    <t>-1590064899</t>
  </si>
  <si>
    <t>(15,95+1,8)*2*3,5                          "201"</t>
  </si>
  <si>
    <t>(6,05+9,3)*2*3,0                    "202,203,204"</t>
  </si>
  <si>
    <t>(4,5+7,0)*2*3,0                       "205,206,207"</t>
  </si>
  <si>
    <t>(5,32+7,0)*2*3,0                             "208"</t>
  </si>
  <si>
    <t>(5,75+7,0)*2*3,0                             "209"</t>
  </si>
  <si>
    <t>(4,22+9,22)*2*3,0                        "210,211"</t>
  </si>
  <si>
    <t>(4,44+4,55)*2*3,0                            "212"</t>
  </si>
  <si>
    <t>(4,44+4,75)*2*3,0                            "213"</t>
  </si>
  <si>
    <t>(2,9+4,55)*2*3,0                          "214,215"</t>
  </si>
  <si>
    <t>(3,0+4,46)*2*3,0                               "216"</t>
  </si>
  <si>
    <t>Mezisoučet                           "původní označení"</t>
  </si>
  <si>
    <t>12</t>
  </si>
  <si>
    <t>99999901</t>
  </si>
  <si>
    <t>výpis podlahových ploch - neoceňovat</t>
  </si>
  <si>
    <t>-198848904</t>
  </si>
  <si>
    <t>29,75                               "201"</t>
  </si>
  <si>
    <t>Mezisoučet                  "Pdl1"</t>
  </si>
  <si>
    <t>3,26+3,22+6,77           "230,231,233"</t>
  </si>
  <si>
    <t>Mezisoučet                 "pdl2"</t>
  </si>
  <si>
    <t>13,89                               "232"</t>
  </si>
  <si>
    <t>Mezisoučet                 "pdl3"</t>
  </si>
  <si>
    <t>1,5+2,0+1,62+1,94     "208,209,212,213</t>
  </si>
  <si>
    <t>Mezisoučet                  "pdl4"</t>
  </si>
  <si>
    <t>1,56+3,35+1,62+1,94+2,88+1,5+2,87      "203,204,217,218,222,225,226"</t>
  </si>
  <si>
    <t>Mezisoučet                  "pdl5"</t>
  </si>
  <si>
    <t>3,0+24,0+6,35+13,12+12,93      "207,210,211,214,215"</t>
  </si>
  <si>
    <t>Mezisoučet                   "pdl6"</t>
  </si>
  <si>
    <t>8,11+12,0+30,0+7,13+14,39+14,31+4,38+10,77+9,0+15,41+12,0+20,99    "202,205,206,216,219,220,221,223,224,227,228,229"</t>
  </si>
  <si>
    <t>Mezisoučet                    "pdl7"</t>
  </si>
  <si>
    <t>Součet</t>
  </si>
  <si>
    <t>13</t>
  </si>
  <si>
    <t>632450131</t>
  </si>
  <si>
    <t>Vyrovnávací cementový potěr tl do 20 mm ze suchých směsí provedený v ploše</t>
  </si>
  <si>
    <t>839469175</t>
  </si>
  <si>
    <t>pdl1+pdl2+pdl3</t>
  </si>
  <si>
    <t>14</t>
  </si>
  <si>
    <t>642944121</t>
  </si>
  <si>
    <t>Osazování ocelových zárubní dodatečné pl do 2,5 m2</t>
  </si>
  <si>
    <t>289471893</t>
  </si>
  <si>
    <t>3                                                          "2"</t>
  </si>
  <si>
    <t>1                                                          "5"</t>
  </si>
  <si>
    <t>3                                                          "6"</t>
  </si>
  <si>
    <t>55331487</t>
  </si>
  <si>
    <t>zárubeň jednokřídlá ocelová pro zdění tl stěny 110-150mm rozměru 800/1970, 2100mm</t>
  </si>
  <si>
    <t>-113791423</t>
  </si>
  <si>
    <t>16</t>
  </si>
  <si>
    <t>55331488</t>
  </si>
  <si>
    <t>zárubeň jednokřídlá ocelová pro zdění tl stěny 110-150mm rozměru 900/1970, 2100mm</t>
  </si>
  <si>
    <t>86108383</t>
  </si>
  <si>
    <t>Ostatní konstrukce a práce, bourání</t>
  </si>
  <si>
    <t>17</t>
  </si>
  <si>
    <t>945412111</t>
  </si>
  <si>
    <t>Teleskopická hydraulická montážní plošina výška zdvihu do 8 m</t>
  </si>
  <si>
    <t>den</t>
  </si>
  <si>
    <t>-1960406294</t>
  </si>
  <si>
    <t>1                                  "úprava vyústění větrání na fasádu - 9x"</t>
  </si>
  <si>
    <t>18</t>
  </si>
  <si>
    <t>949101111</t>
  </si>
  <si>
    <t>Lešení pomocné pro objekty pozemních staveb s lešeňovou podlahou v do 1,9 m zatížení do 150 kg/m2</t>
  </si>
  <si>
    <t>336054046</t>
  </si>
  <si>
    <t>5,8*2,0                                           "1.n.p."</t>
  </si>
  <si>
    <t>pdl1+pdl2+pdl3+pdl4+pdl5+pdl6+pdl7</t>
  </si>
  <si>
    <t>19</t>
  </si>
  <si>
    <t>952901111</t>
  </si>
  <si>
    <t>Vyčištění budov bytové a občanské výstavby při výšce podlaží do 4 m</t>
  </si>
  <si>
    <t>1822360814</t>
  </si>
  <si>
    <t>6,8*10,7                                    "1.n.p."</t>
  </si>
  <si>
    <t>33,13*10,7+11,05*4,85       "2.n.p."</t>
  </si>
  <si>
    <t>20</t>
  </si>
  <si>
    <t>962031133</t>
  </si>
  <si>
    <t>Bourání příček z cihel pálených na MVC tl do 150 mm</t>
  </si>
  <si>
    <t>1852013106</t>
  </si>
  <si>
    <t>(4,22+5,15+2,27+0,12+2,11+6,05+3,09)*3,5</t>
  </si>
  <si>
    <t>(2,9+3,0+1,5+1,5+0,9*3)*2,1</t>
  </si>
  <si>
    <t>965042141</t>
  </si>
  <si>
    <t>Bourání podkladů pod dlažby nebo mazanin betonových nebo z litého asfaltu tl do 100 mm pl přes 4 m2</t>
  </si>
  <si>
    <t>-1660042043</t>
  </si>
  <si>
    <t>(4,52+8,28)*0,03</t>
  </si>
  <si>
    <t>13,89*0,03</t>
  </si>
  <si>
    <t>Mezisoučet                                "214,215,216"</t>
  </si>
  <si>
    <t>22</t>
  </si>
  <si>
    <t>965081213</t>
  </si>
  <si>
    <t>Bourání podlah z dlaždic keramických nebo xylolitových tl do 10 mm plochy přes 1 m2</t>
  </si>
  <si>
    <t>764529707</t>
  </si>
  <si>
    <t>4,52+8,28</t>
  </si>
  <si>
    <t>23</t>
  </si>
  <si>
    <t>965082923</t>
  </si>
  <si>
    <t>Odstranění násypů pod podlahami tl do 100 mm pl přes 2 m2</t>
  </si>
  <si>
    <t>-2107110733</t>
  </si>
  <si>
    <t>(8,5+10,87+11,47+37,19)*0,10</t>
  </si>
  <si>
    <t>Mezisoučet                               "205,206,207,208 - řez 2,3"</t>
  </si>
  <si>
    <t>24</t>
  </si>
  <si>
    <t>968072455</t>
  </si>
  <si>
    <t>Vybourání kovových dveřních zárubní pl do 2 m2</t>
  </si>
  <si>
    <t>-103356510</t>
  </si>
  <si>
    <t>0,6*1,97*3</t>
  </si>
  <si>
    <t>0,8*1,97*15</t>
  </si>
  <si>
    <t>0,9*1,97*1</t>
  </si>
  <si>
    <t>25</t>
  </si>
  <si>
    <t>971033641</t>
  </si>
  <si>
    <t>Vybourání otvorů ve zdivu cihelném pl do 4 m2 na MVC nebo MV tl do 300 mm</t>
  </si>
  <si>
    <t>-486174338</t>
  </si>
  <si>
    <t>(1,3*2,4+1,7*0,2)*0,3</t>
  </si>
  <si>
    <t>26</t>
  </si>
  <si>
    <t>973031151</t>
  </si>
  <si>
    <t>Vysekání výklenků ve zdivu cihelném na MV nebo MVC pl přes 0,25 m2</t>
  </si>
  <si>
    <t>1855709201</t>
  </si>
  <si>
    <t>(0,75*0,75+1,1*0,1)*0,3</t>
  </si>
  <si>
    <t>27</t>
  </si>
  <si>
    <t>973031326</t>
  </si>
  <si>
    <t>Vysekání kapes ve zdivu cihelném na MV nebo MVC pl do 0,10 m2 hl do 450 mm</t>
  </si>
  <si>
    <t>537745111</t>
  </si>
  <si>
    <t>4+4                                            "řez 2,3"</t>
  </si>
  <si>
    <t>28</t>
  </si>
  <si>
    <t>973031346</t>
  </si>
  <si>
    <t>Vysekání kapes ve zdivu cihelném na MV nebo MVC pl do 0,25 m2 hl do 450 mm</t>
  </si>
  <si>
    <t>947482462</t>
  </si>
  <si>
    <t>2                                                 "řez 1"</t>
  </si>
  <si>
    <t>29</t>
  </si>
  <si>
    <t>977151123</t>
  </si>
  <si>
    <t>Jádrové vrty diamantovými korunkami do D 150 mm do stavebních materiálů</t>
  </si>
  <si>
    <t>-1793136892</t>
  </si>
  <si>
    <t>0,7*5+0,65*2+0,5*8</t>
  </si>
  <si>
    <t>30</t>
  </si>
  <si>
    <t>977151125</t>
  </si>
  <si>
    <t>Jádrové vrty diamantovými korunkami do D 200 mm do stavebních materiálů</t>
  </si>
  <si>
    <t>-1085362375</t>
  </si>
  <si>
    <t>0,6*1</t>
  </si>
  <si>
    <t>31</t>
  </si>
  <si>
    <t>978012191</t>
  </si>
  <si>
    <t>Otlučení (osekání) vnitřní vápenné nebo vápenocementové omítky stropů rákosových v rozsahu do 100 %</t>
  </si>
  <si>
    <t>-305650945</t>
  </si>
  <si>
    <t>5,8*0,6</t>
  </si>
  <si>
    <t>32</t>
  </si>
  <si>
    <t>978059541</t>
  </si>
  <si>
    <t>Odsekání a odebrání obkladů stěn z vnitřních obkládaček plochy přes 1 m2</t>
  </si>
  <si>
    <t>438436605</t>
  </si>
  <si>
    <t>(2,9+1,4)*2*1,5                       "214"</t>
  </si>
  <si>
    <t>(1,3+3,0+1,5+0,9+1,5+0,9+1,5+0,9)*2*1,5           "215"</t>
  </si>
  <si>
    <t>(3,0+4,46)*2*2,0                     "216"</t>
  </si>
  <si>
    <t>997</t>
  </si>
  <si>
    <t>Přesun sutě</t>
  </si>
  <si>
    <t>33</t>
  </si>
  <si>
    <t>997013212</t>
  </si>
  <si>
    <t>Vnitrostaveništní doprava suti a vybouraných hmot pro budovy v do 9 m ručně</t>
  </si>
  <si>
    <t>-1984735060</t>
  </si>
  <si>
    <t>34</t>
  </si>
  <si>
    <t>997013501</t>
  </si>
  <si>
    <t>Odvoz suti a vybouraných hmot na skládku nebo meziskládku do 1 km se složením</t>
  </si>
  <si>
    <t>1006865503</t>
  </si>
  <si>
    <t>35</t>
  </si>
  <si>
    <t>997013509</t>
  </si>
  <si>
    <t>Příplatek k odvozu suti a vybouraných hmot na skládku ZKD 1 km přes 1 km</t>
  </si>
  <si>
    <t>-1314027844</t>
  </si>
  <si>
    <t>58,933*30 'Přepočtené koeficientem množství</t>
  </si>
  <si>
    <t>36</t>
  </si>
  <si>
    <t>997013603</t>
  </si>
  <si>
    <t>Poplatek za uložení na skládce (skládkovné) stavebního odpadu cihelného kód odpadu 17 01 02</t>
  </si>
  <si>
    <t>429720242</t>
  </si>
  <si>
    <t>998</t>
  </si>
  <si>
    <t>Přesun hmot</t>
  </si>
  <si>
    <t>37</t>
  </si>
  <si>
    <t>998018002</t>
  </si>
  <si>
    <t>Přesun hmot ruční pro budovy v do 12 m</t>
  </si>
  <si>
    <t>-1733660674</t>
  </si>
  <si>
    <t>PSV</t>
  </si>
  <si>
    <t>Práce a dodávky PSV</t>
  </si>
  <si>
    <t>713</t>
  </si>
  <si>
    <t>Izolace tepelné</t>
  </si>
  <si>
    <t>38</t>
  </si>
  <si>
    <t>713131141</t>
  </si>
  <si>
    <t>Montáž izolace tepelné stěn a základů lepením celoplošně rohoží, pásů, dílců, desek</t>
  </si>
  <si>
    <t>-738622192</t>
  </si>
  <si>
    <t>39</t>
  </si>
  <si>
    <t>28375933</t>
  </si>
  <si>
    <t>deska EPS 70 fasádní λ=0,039 tl 50mm</t>
  </si>
  <si>
    <t>-1737791135</t>
  </si>
  <si>
    <t>0,75*0,75*1,05</t>
  </si>
  <si>
    <t>40</t>
  </si>
  <si>
    <t>998713102</t>
  </si>
  <si>
    <t>Přesun hmot tonážní pro izolace tepelné v objektech v do 12 m</t>
  </si>
  <si>
    <t>1149686657</t>
  </si>
  <si>
    <t>41</t>
  </si>
  <si>
    <t>998713181</t>
  </si>
  <si>
    <t>Příplatek k přesunu hmot tonážní 713 prováděný bez použití mechanizace</t>
  </si>
  <si>
    <t>1814365617</t>
  </si>
  <si>
    <t>762</t>
  </si>
  <si>
    <t>Konstrukce tesařské</t>
  </si>
  <si>
    <t>42</t>
  </si>
  <si>
    <t>762085113</t>
  </si>
  <si>
    <t>Montáž svorníků nebo šroubů délky do 450 mm</t>
  </si>
  <si>
    <t>-1892350208</t>
  </si>
  <si>
    <t>98                                   "řez 2,3"</t>
  </si>
  <si>
    <t>43</t>
  </si>
  <si>
    <t>553999004</t>
  </si>
  <si>
    <t>svorníky</t>
  </si>
  <si>
    <t>-755400878</t>
  </si>
  <si>
    <t>44</t>
  </si>
  <si>
    <t>762322912</t>
  </si>
  <si>
    <t>Zavětrování a ztužení vazníků hranoly průřezové plochy přes 100 cm2</t>
  </si>
  <si>
    <t>897417010</t>
  </si>
  <si>
    <t>116,0                                       "50/250 - řez 2,3"</t>
  </si>
  <si>
    <t>45</t>
  </si>
  <si>
    <t>7623811111</t>
  </si>
  <si>
    <t>Pomocné trámky - pol. č.16 - montáž a dodávka</t>
  </si>
  <si>
    <t>945950750</t>
  </si>
  <si>
    <t>4                               "pomocný trámek - 16"</t>
  </si>
  <si>
    <t>46</t>
  </si>
  <si>
    <t>762429001</t>
  </si>
  <si>
    <t>Montáž obložení stropu podkladový rošt</t>
  </si>
  <si>
    <t>-1691873692</t>
  </si>
  <si>
    <t xml:space="preserve">(fig26+fig27)*2*2               "Phl1 - dřevěný rošt pro rošt kovový SDK" </t>
  </si>
  <si>
    <t>47</t>
  </si>
  <si>
    <t>60514112</t>
  </si>
  <si>
    <t>řezivo jehličnaté lať surová dl 4m</t>
  </si>
  <si>
    <t>-1017567592</t>
  </si>
  <si>
    <t xml:space="preserve">(fig26+fig27)*2*2*0,06*0,04               "Phl1 - dřevěný rošt pro rošt kovový SDK" </t>
  </si>
  <si>
    <t>48</t>
  </si>
  <si>
    <t>762511273</t>
  </si>
  <si>
    <t>Podlahové kce podkladové z desek OSB tl 15 mm broušených na pero a drážku šroubovaných</t>
  </si>
  <si>
    <t>-1752942144</t>
  </si>
  <si>
    <t>8,5+10,87+11,47+37,19</t>
  </si>
  <si>
    <t>49</t>
  </si>
  <si>
    <t>762511274</t>
  </si>
  <si>
    <t>Podlahové kce podkladové z desek OSB tl 18 mm broušených na pero a drážku šroubovaných</t>
  </si>
  <si>
    <t>1441358037</t>
  </si>
  <si>
    <t>7,63+11,25+36,78+40,66+28,18+10,68+21,09+21,77</t>
  </si>
  <si>
    <t>Mezisoučet                                "202-204, 209-213"</t>
  </si>
  <si>
    <t>Mezisoučet                               "205,206,207,208"</t>
  </si>
  <si>
    <t>50</t>
  </si>
  <si>
    <t>762521811</t>
  </si>
  <si>
    <t>Demontáž podlah bez polštářů z prken tloušťky do 32 mm</t>
  </si>
  <si>
    <t>-1291975298</t>
  </si>
  <si>
    <t>51</t>
  </si>
  <si>
    <t>762811811</t>
  </si>
  <si>
    <t>Demontáž záklopů stropů z hrubých prken tl do 32 mm</t>
  </si>
  <si>
    <t>18279060</t>
  </si>
  <si>
    <t>52</t>
  </si>
  <si>
    <t>762811923</t>
  </si>
  <si>
    <t>Vyřezání části záklopu nebo podbíjení stropu z prken tl do 32 mm plochy jednotlivě do 4 m2</t>
  </si>
  <si>
    <t>-2018946449</t>
  </si>
  <si>
    <t>5,8*2                                                   "řez 1"</t>
  </si>
  <si>
    <t>53</t>
  </si>
  <si>
    <t>998762102</t>
  </si>
  <si>
    <t>Přesun hmot tonážní pro kce tesařské v objektech v do 12 m</t>
  </si>
  <si>
    <t>-1189252267</t>
  </si>
  <si>
    <t>54</t>
  </si>
  <si>
    <t>998762181</t>
  </si>
  <si>
    <t>Příplatek k přesunu hmot tonážní 762 prováděný bez použití mechanizace</t>
  </si>
  <si>
    <t>838640655</t>
  </si>
  <si>
    <t>763</t>
  </si>
  <si>
    <t>Konstrukce suché výstavby</t>
  </si>
  <si>
    <t>55</t>
  </si>
  <si>
    <t>763111316</t>
  </si>
  <si>
    <t>SDK příčka tl 125 mm profil CW+UW 100 desky 1xA 12,5 s izolací EI 30 Rw do 48 dB</t>
  </si>
  <si>
    <t>-942122163</t>
  </si>
  <si>
    <t>(1,8+1,8)*3,5</t>
  </si>
  <si>
    <t>(3,64+1,75+0,125+1,77+0,1+0,705)*3,0</t>
  </si>
  <si>
    <t>1,95*3,0</t>
  </si>
  <si>
    <t>(3,12+5,1)*3,0</t>
  </si>
  <si>
    <t>(3,55+5,1)*3,0</t>
  </si>
  <si>
    <t>(2,495+2,495)*3,0</t>
  </si>
  <si>
    <t>1,15*2,1</t>
  </si>
  <si>
    <t>1,9*3,0</t>
  </si>
  <si>
    <t>(0,575+0,125+3,55+0,3)*3,0</t>
  </si>
  <si>
    <t>56</t>
  </si>
  <si>
    <t>763111333</t>
  </si>
  <si>
    <t>SDK příčka tl 100 mm profil CW+UW 75 desky 1xH2 12,5 s izolací EI 30 Rw do 45 dB</t>
  </si>
  <si>
    <t>-64456672</t>
  </si>
  <si>
    <t>(0,9+0,1+0,125+1,77+0,1+0,705+0,9)*3,0</t>
  </si>
  <si>
    <t>(0,8+0,55+0,35)*3,0</t>
  </si>
  <si>
    <t>(1,1+1,775+1,775)*3,0</t>
  </si>
  <si>
    <t>(1,775+1,775+1,1)*3,0</t>
  </si>
  <si>
    <t>(1,2+1,2+0,9)*3,0</t>
  </si>
  <si>
    <t>(2,9+2,1)*3,0</t>
  </si>
  <si>
    <t>57</t>
  </si>
  <si>
    <t>763111336</t>
  </si>
  <si>
    <t>SDK příčka tl 125 mm profil CW+UW 100 desky 1xH2 12,5 s izolací EI 30 Rw do 48 dB</t>
  </si>
  <si>
    <t>-322710438</t>
  </si>
  <si>
    <t>(0,125+1,05+0,125+1,985+1,285)*3,0</t>
  </si>
  <si>
    <t>(0,9+0,125+0,125+1,4+1,5+1,5)*3,0</t>
  </si>
  <si>
    <t>(1,1+0,9)*3,0</t>
  </si>
  <si>
    <t>(0,9+1,1)*3,0</t>
  </si>
  <si>
    <t>(1,6+0,125+4,22+1,75)*3,0</t>
  </si>
  <si>
    <t>(0,1+1,34+0,1+1,0+0,9+0,125+1,54+0,1)*3,0</t>
  </si>
  <si>
    <t>58</t>
  </si>
  <si>
    <t>763111717</t>
  </si>
  <si>
    <t>SDK příčka základní penetrační nátěr (oboustranně)</t>
  </si>
  <si>
    <t>558991158</t>
  </si>
  <si>
    <t>fig21+fig22+fig23</t>
  </si>
  <si>
    <t>59</t>
  </si>
  <si>
    <t>763121426</t>
  </si>
  <si>
    <t>SDK stěna předsazená tl 112,5 mm profil CW+UW 100 deska 1xH2 12,5 bez izolace EI 15</t>
  </si>
  <si>
    <t>-1292066491</t>
  </si>
  <si>
    <t>0,9*7*(1,0+0,2)</t>
  </si>
  <si>
    <t>60</t>
  </si>
  <si>
    <t>763121714</t>
  </si>
  <si>
    <t>SDK stěna předsazená základní penetrační nátěr</t>
  </si>
  <si>
    <t>-2076650591</t>
  </si>
  <si>
    <t>61</t>
  </si>
  <si>
    <t>763131411</t>
  </si>
  <si>
    <t>SDK podhled desky 1xA 12,5 bez izolace dvouvrstvá spodní kce profil CD+UD</t>
  </si>
  <si>
    <t>399816038</t>
  </si>
  <si>
    <t>29,75+8,11+12,0+30,0+3,0+24,0+6,35+13,12+12,93+7,13+14,39+14,31+4,38+10,77+9,0+15,41+12,0+20,99+3,26+13,89</t>
  </si>
  <si>
    <t>62</t>
  </si>
  <si>
    <t>763131441</t>
  </si>
  <si>
    <t>SDK podhled desky 2xDF 12,5 bez izolace dvouvrstvá spodní kce profil CD+UD EI 45</t>
  </si>
  <si>
    <t>1345125141</t>
  </si>
  <si>
    <t>5,8*2,0                                      "strop 1"</t>
  </si>
  <si>
    <t>63</t>
  </si>
  <si>
    <t>763131451</t>
  </si>
  <si>
    <t>SDK podhled deska 1xH2 12,5 bez izolace dvouvrstvá spodní kce profil CD+UD</t>
  </si>
  <si>
    <t>-68235237</t>
  </si>
  <si>
    <t>1,56+3,35+1,5+2,0+1,62+1,94+1,62+1,94+2,88+1,5+2,87+3,22+6,77</t>
  </si>
  <si>
    <t>64</t>
  </si>
  <si>
    <t>763131714</t>
  </si>
  <si>
    <t>SDK podhled základní penetrační nátěr</t>
  </si>
  <si>
    <t>1761886919</t>
  </si>
  <si>
    <t>fig26+fig27</t>
  </si>
  <si>
    <t>65</t>
  </si>
  <si>
    <t>763131751</t>
  </si>
  <si>
    <t>Montáž parotěsné zábrany do SDK podhledu</t>
  </si>
  <si>
    <t>1721579638</t>
  </si>
  <si>
    <t>66</t>
  </si>
  <si>
    <t>28329282</t>
  </si>
  <si>
    <t>fólie PE vyztužená Al vrstvou pro parotěsnou vrstvu 170g/m2</t>
  </si>
  <si>
    <t>-78942551</t>
  </si>
  <si>
    <t>(fig26+fig27)*1,1</t>
  </si>
  <si>
    <t>67</t>
  </si>
  <si>
    <t>763131752</t>
  </si>
  <si>
    <t>Montáž jedné vrstvy tepelné izolace do SDK podhledu</t>
  </si>
  <si>
    <t>-36586801</t>
  </si>
  <si>
    <t>68</t>
  </si>
  <si>
    <t>63148105</t>
  </si>
  <si>
    <t>deska tepelně izolační minerální univerzální λ=0,038-0,039 tl 120mm</t>
  </si>
  <si>
    <t>-1579559037</t>
  </si>
  <si>
    <t>(fig26+fig27)*1,02</t>
  </si>
  <si>
    <t>69</t>
  </si>
  <si>
    <t>763131822</t>
  </si>
  <si>
    <t>Demontáž SDK podhledu s dvouvrstvou nosnou kcí z ocelových profilů opláštění dvojité</t>
  </si>
  <si>
    <t>1500853843</t>
  </si>
  <si>
    <t>5,8*2,0                                  "strop 1"</t>
  </si>
  <si>
    <t>70</t>
  </si>
  <si>
    <t>763181311</t>
  </si>
  <si>
    <t>Montáž jednokřídlové kovové zárubně SDK příčka</t>
  </si>
  <si>
    <t>-21559914</t>
  </si>
  <si>
    <t>12                            "1"</t>
  </si>
  <si>
    <t>5                              "2"</t>
  </si>
  <si>
    <t>7                               "3"</t>
  </si>
  <si>
    <t xml:space="preserve">1                               "4" </t>
  </si>
  <si>
    <t>71</t>
  </si>
  <si>
    <t>55331594</t>
  </si>
  <si>
    <t>zárubeň jednokřídlá ocelová pro sádrokartonové příčky tl stěny 110-150mm rozměru 700/1970, 2100mm</t>
  </si>
  <si>
    <t>526994292</t>
  </si>
  <si>
    <t>72</t>
  </si>
  <si>
    <t>55331595</t>
  </si>
  <si>
    <t>zárubeň jednokřídlá ocelová pro sádrokartonové příčky tl stěny 110-150mm rozměru 800/1970, 2100mm</t>
  </si>
  <si>
    <t>1427741342</t>
  </si>
  <si>
    <t>73</t>
  </si>
  <si>
    <t>55331596</t>
  </si>
  <si>
    <t>zárubeň jednokřídlá ocelová pro sádrokartonové příčky tl stěny 110-150mm rozměru 900/1970, 2100mm</t>
  </si>
  <si>
    <t>1527894141</t>
  </si>
  <si>
    <t>74</t>
  </si>
  <si>
    <t>763782212</t>
  </si>
  <si>
    <t>Montáž dřevostaveb stropní konstrukce v do 10 m z nosníků plnostěnných průřezové plochy do 150 cm2</t>
  </si>
  <si>
    <t>363285031</t>
  </si>
  <si>
    <t>7,0*4+8,0*8                              "řez 2,3"</t>
  </si>
  <si>
    <t>75</t>
  </si>
  <si>
    <t>612233161</t>
  </si>
  <si>
    <t>I-nosník střední 90x40mm výška 300mm imp. včetně zesílení fošnami</t>
  </si>
  <si>
    <t>127299918</t>
  </si>
  <si>
    <t>76</t>
  </si>
  <si>
    <t>998763302</t>
  </si>
  <si>
    <t>Přesun hmot tonážní pro sádrokartonové konstrukce v objektech v do 12 m</t>
  </si>
  <si>
    <t>-1352551408</t>
  </si>
  <si>
    <t>77</t>
  </si>
  <si>
    <t>998763381</t>
  </si>
  <si>
    <t>Příplatek k přesunu hmot tonážní 763 SDK prováděný bez použití mechanizace</t>
  </si>
  <si>
    <t>-808306343</t>
  </si>
  <si>
    <t>766</t>
  </si>
  <si>
    <t>Konstrukce truhlářské</t>
  </si>
  <si>
    <t>78</t>
  </si>
  <si>
    <t>766660001</t>
  </si>
  <si>
    <t>Montáž dveřních křídel otvíravých jednokřídlových š do 0,8 m do ocelové zárubně</t>
  </si>
  <si>
    <t>-2117480596</t>
  </si>
  <si>
    <t>12                                            "1"</t>
  </si>
  <si>
    <t>8                                              "2"</t>
  </si>
  <si>
    <t>7                                              "3"</t>
  </si>
  <si>
    <t>79</t>
  </si>
  <si>
    <t>61162085</t>
  </si>
  <si>
    <t>dveře jednokřídlé dřevotřískové povrch laminátový plné 700x1970/2100mm</t>
  </si>
  <si>
    <t>330939823</t>
  </si>
  <si>
    <t>80</t>
  </si>
  <si>
    <t>61162086</t>
  </si>
  <si>
    <t>dveře jednokřídlé dřevotřískové povrch laminátový plné 800x1970/2100mm</t>
  </si>
  <si>
    <t>135354038</t>
  </si>
  <si>
    <t>81</t>
  </si>
  <si>
    <t>766660002</t>
  </si>
  <si>
    <t>Montáž dveřních křídel otvíravých jednokřídlových š přes 0,8 m do ocelové zárubně</t>
  </si>
  <si>
    <t>396986522</t>
  </si>
  <si>
    <t>1                                              "5"</t>
  </si>
  <si>
    <t>82</t>
  </si>
  <si>
    <t>61162087</t>
  </si>
  <si>
    <t>dveře jednokřídlé dřevotřískové povrch laminátový plné 900x1970/2100mm</t>
  </si>
  <si>
    <t>5052251</t>
  </si>
  <si>
    <t>83</t>
  </si>
  <si>
    <t>766660021</t>
  </si>
  <si>
    <t>Montáž dveřních křídel otvíravých jednokřídlových š do 0,8 m požárních do ocelové zárubně</t>
  </si>
  <si>
    <t>-1705874098</t>
  </si>
  <si>
    <t>3                                              "6"</t>
  </si>
  <si>
    <t>1                                              "7"</t>
  </si>
  <si>
    <t>84</t>
  </si>
  <si>
    <t>61162098</t>
  </si>
  <si>
    <t>dveře jednokřídlé dřevotřískové protipožární EI (EW) 30 D3 povrch laminátový plné 800x1970/2100mm</t>
  </si>
  <si>
    <t>945385416</t>
  </si>
  <si>
    <t>85</t>
  </si>
  <si>
    <t>766660022</t>
  </si>
  <si>
    <t>Montáž dveřních křídel otvíravých jednokřídlových š přes 0,8 m požárních do ocelové zárubně</t>
  </si>
  <si>
    <t>12518325</t>
  </si>
  <si>
    <t>1                                              "4"</t>
  </si>
  <si>
    <t>86</t>
  </si>
  <si>
    <t>61165314</t>
  </si>
  <si>
    <t>dveře jednokřídlé dřevotřískové protipožární EI (EW) 30 D3 povrch laminátový plné 900x1970/2100mm</t>
  </si>
  <si>
    <t>216332582</t>
  </si>
  <si>
    <t>87</t>
  </si>
  <si>
    <t>766660717</t>
  </si>
  <si>
    <t>Montáž dveřních křídel samozavírače na ocelovou zárubeň</t>
  </si>
  <si>
    <t>2059364911</t>
  </si>
  <si>
    <t>88</t>
  </si>
  <si>
    <t>54917265</t>
  </si>
  <si>
    <t>samozavírač dveří hydraulický K214 č.14 zlatá bronz</t>
  </si>
  <si>
    <t>554437493</t>
  </si>
  <si>
    <t>89</t>
  </si>
  <si>
    <t>766660720</t>
  </si>
  <si>
    <t>Osazení větrací mřížky s vyříznutím otvoru</t>
  </si>
  <si>
    <t>-1023998635</t>
  </si>
  <si>
    <t>90</t>
  </si>
  <si>
    <t>553414251</t>
  </si>
  <si>
    <t>mřížka větrací dveřní</t>
  </si>
  <si>
    <t>-1996292116</t>
  </si>
  <si>
    <t>91</t>
  </si>
  <si>
    <t>766660728</t>
  </si>
  <si>
    <t>Montáž dveřního interiérového kování - zámku</t>
  </si>
  <si>
    <t>685298940</t>
  </si>
  <si>
    <t>92</t>
  </si>
  <si>
    <t>54964110</t>
  </si>
  <si>
    <t>vložka zámková cylindrická oboustranná</t>
  </si>
  <si>
    <t>1661589891</t>
  </si>
  <si>
    <t>93</t>
  </si>
  <si>
    <t>766660729</t>
  </si>
  <si>
    <t>Montáž dveřního interiérového kování - štítku s klikou</t>
  </si>
  <si>
    <t>830842126</t>
  </si>
  <si>
    <t>94</t>
  </si>
  <si>
    <t>54914620</t>
  </si>
  <si>
    <t>kování dveřní vrchní klika včetně rozet a montážního materiálu R PZ nerez PK</t>
  </si>
  <si>
    <t>-543833841</t>
  </si>
  <si>
    <t>95</t>
  </si>
  <si>
    <t>766660734</t>
  </si>
  <si>
    <t>Montáž dveřního bezpečnostního kování - panikového</t>
  </si>
  <si>
    <t>1611666544</t>
  </si>
  <si>
    <t>1                                              "8"</t>
  </si>
  <si>
    <t>96</t>
  </si>
  <si>
    <t>549146301</t>
  </si>
  <si>
    <t>kování dveřní panikové</t>
  </si>
  <si>
    <t>499287184</t>
  </si>
  <si>
    <t>97</t>
  </si>
  <si>
    <t>998766102</t>
  </si>
  <si>
    <t>Přesun hmot tonážní pro konstrukce truhlářské v objektech v do 12 m</t>
  </si>
  <si>
    <t>940134795</t>
  </si>
  <si>
    <t>98</t>
  </si>
  <si>
    <t>998766181</t>
  </si>
  <si>
    <t>Příplatek k přesunu hmot tonážní 766 prováděný bez použití mechanizace</t>
  </si>
  <si>
    <t>-45921484</t>
  </si>
  <si>
    <t>767</t>
  </si>
  <si>
    <t>Konstrukce zámečnické</t>
  </si>
  <si>
    <t>99</t>
  </si>
  <si>
    <t>767154110</t>
  </si>
  <si>
    <t>Montáž mobilní příčky závěsné v do 3 m modulu plného tl 100 mm</t>
  </si>
  <si>
    <t>601300478</t>
  </si>
  <si>
    <t>5,35*2,8</t>
  </si>
  <si>
    <t>100</t>
  </si>
  <si>
    <t>59054801</t>
  </si>
  <si>
    <t>příčka interiérová plná závěsná mobilní, 37dB, šířka modulu 0,6 - 1,25m, výška do 3m, tl 100mm</t>
  </si>
  <si>
    <t>-1894746282</t>
  </si>
  <si>
    <t>101</t>
  </si>
  <si>
    <t>998767102</t>
  </si>
  <si>
    <t>Přesun hmot tonážní pro zámečnické konstrukce v objektech v do 12 m</t>
  </si>
  <si>
    <t>1959530271</t>
  </si>
  <si>
    <t>102</t>
  </si>
  <si>
    <t>998767181</t>
  </si>
  <si>
    <t>Příplatek k přesunu hmot tonážní 767 prováděný bez použití mechanizace</t>
  </si>
  <si>
    <t>-349033606</t>
  </si>
  <si>
    <t>771</t>
  </si>
  <si>
    <t>Podlahy z dlaždic</t>
  </si>
  <si>
    <t>103</t>
  </si>
  <si>
    <t>771121011</t>
  </si>
  <si>
    <t>Nátěr penetrační na podlahu</t>
  </si>
  <si>
    <t>-1770311263</t>
  </si>
  <si>
    <t>pdl1+pdl2</t>
  </si>
  <si>
    <t>pdl4+pdl5</t>
  </si>
  <si>
    <t>104</t>
  </si>
  <si>
    <t>771474113</t>
  </si>
  <si>
    <t>Montáž soklů z dlaždic keramických rovných flexibilní lepidlo v do 120 mm</t>
  </si>
  <si>
    <t>312705739</t>
  </si>
  <si>
    <t>(1,8+15,9)*2                          "201"</t>
  </si>
  <si>
    <t>(2,5+1,3+2,5)                         "230"</t>
  </si>
  <si>
    <t>105</t>
  </si>
  <si>
    <t>771574243</t>
  </si>
  <si>
    <t>Montáž podlah keramických pro mechanické zatížení hladkých lepených flexibilním lepidlem do 12 ks/m2</t>
  </si>
  <si>
    <t>-1393558822</t>
  </si>
  <si>
    <t>106</t>
  </si>
  <si>
    <t>59761409</t>
  </si>
  <si>
    <t>dlažba keramická slinutá protiskluzná do interiéru i exteriéru pro vysoké mechanické namáhání přes 9 do 12ks/m2</t>
  </si>
  <si>
    <t>24934011</t>
  </si>
  <si>
    <t>(pdl1+pdl2)*1,1</t>
  </si>
  <si>
    <t>(pdl4+pdl5)*1,1</t>
  </si>
  <si>
    <t>fig35*0,1*1,1</t>
  </si>
  <si>
    <t>107</t>
  </si>
  <si>
    <t>771591112</t>
  </si>
  <si>
    <t>Izolace pod dlažbu nátěrem nebo stěrkou ve dvou vrstvách</t>
  </si>
  <si>
    <t>1899438777</t>
  </si>
  <si>
    <t>108</t>
  </si>
  <si>
    <t>771591115</t>
  </si>
  <si>
    <t>Podlahy spárování silikonem</t>
  </si>
  <si>
    <t>-438205549</t>
  </si>
  <si>
    <t>(15,9+1,8)*2                               "201"</t>
  </si>
  <si>
    <t>(0,9+1,77)*2-0,7                     "203"</t>
  </si>
  <si>
    <t>(0,705+0,125+1,05+1,985+0,5)*2-0,7          "204"</t>
  </si>
  <si>
    <t>(0,9+1,5)*2-0,7                       "208"</t>
  </si>
  <si>
    <t>(1,4+1,5+0,5+0,35)*2-0,7       "209"</t>
  </si>
  <si>
    <t>(0,9+1,775)*2-0,7                     "212"</t>
  </si>
  <si>
    <t>(1,1+1,775+0,4)*2-0,7             "213"</t>
  </si>
  <si>
    <t xml:space="preserve">(0,9+1,775)*2-0,7                      "217"  </t>
  </si>
  <si>
    <t>(1,1+1,775+0,4)*2-0,7             "218"</t>
  </si>
  <si>
    <t>(1,6+1,75)*2-0,7                        "222"</t>
  </si>
  <si>
    <t>(1,54+0,9)*2-0,7                        "225"</t>
  </si>
  <si>
    <t>(1,34+0,1+1,0+1,2+0,5)*2-0,7  "226"</t>
  </si>
  <si>
    <t>0                                                     "229"</t>
  </si>
  <si>
    <t>(1,5+2,1)*2-0,7                   "231"</t>
  </si>
  <si>
    <t>0                                                  "232"</t>
  </si>
  <si>
    <t xml:space="preserve">(2,9+2,3)*2-0,8                    "233"  </t>
  </si>
  <si>
    <t>109</t>
  </si>
  <si>
    <t>771591223</t>
  </si>
  <si>
    <t>Izolace podlah fólií celoplošně lepená proti kročejovému hluku</t>
  </si>
  <si>
    <t>-1561127391</t>
  </si>
  <si>
    <t>110</t>
  </si>
  <si>
    <t>998771102</t>
  </si>
  <si>
    <t>Přesun hmot tonážní pro podlahy z dlaždic v objektech v do 12 m</t>
  </si>
  <si>
    <t>1619412924</t>
  </si>
  <si>
    <t>111</t>
  </si>
  <si>
    <t>998771181</t>
  </si>
  <si>
    <t>Příplatek k přesunu hmot tonážní 771 prováděný bez použití mechanizace</t>
  </si>
  <si>
    <t>-565061356</t>
  </si>
  <si>
    <t>775</t>
  </si>
  <si>
    <t>Podlahy skládané</t>
  </si>
  <si>
    <t>112</t>
  </si>
  <si>
    <t>775413320</t>
  </si>
  <si>
    <t>Montáž soklíku ze dřeva tvrdého nebo měkkého připevněného vruty s přetmelením</t>
  </si>
  <si>
    <t>751560072</t>
  </si>
  <si>
    <t>pdl6+pdl7</t>
  </si>
  <si>
    <t>113</t>
  </si>
  <si>
    <t>61418101</t>
  </si>
  <si>
    <t>lišta podlahová dřevěná dub 8x35mm</t>
  </si>
  <si>
    <t>-431775002</t>
  </si>
  <si>
    <t>pdl3*1,05</t>
  </si>
  <si>
    <t>(pdl6+pdl7)*1,05</t>
  </si>
  <si>
    <t>114</t>
  </si>
  <si>
    <t>775511810</t>
  </si>
  <si>
    <t>Demontáž podlah vlysových přibíjených s lištami přibíjenými do suti</t>
  </si>
  <si>
    <t>1560424776</t>
  </si>
  <si>
    <t>115</t>
  </si>
  <si>
    <t>775591191</t>
  </si>
  <si>
    <t>Montáž podložky vyrovnávací a tlumící pro plovoucí podlahy</t>
  </si>
  <si>
    <t>2094949905</t>
  </si>
  <si>
    <t>116</t>
  </si>
  <si>
    <t>61155361</t>
  </si>
  <si>
    <t>podložka izolační z pěnového PE s parozábranou 2mm na povrchu s LDPE fólií 0,1mm celková š 1,1m</t>
  </si>
  <si>
    <t>1694681761</t>
  </si>
  <si>
    <t>117</t>
  </si>
  <si>
    <t>998775102</t>
  </si>
  <si>
    <t>Přesun hmot tonážní pro podlahy dřevěné v objektech v do 12 m</t>
  </si>
  <si>
    <t>-1788497997</t>
  </si>
  <si>
    <t>118</t>
  </si>
  <si>
    <t>998775181</t>
  </si>
  <si>
    <t>Příplatek k přesunu hmot tonážní 775 prováděný bez použití mechanizace</t>
  </si>
  <si>
    <t>-1546698374</t>
  </si>
  <si>
    <t>776</t>
  </si>
  <si>
    <t>Podlahy povlakové</t>
  </si>
  <si>
    <t>119</t>
  </si>
  <si>
    <t>776121111</t>
  </si>
  <si>
    <t>Vodou ředitelná penetrace savého podkladu povlakových podlah ředěná v poměru 1:3</t>
  </si>
  <si>
    <t>-664727398</t>
  </si>
  <si>
    <t>120</t>
  </si>
  <si>
    <t>776201811</t>
  </si>
  <si>
    <t>Demontáž lepených povlakových podlah bez podložky ručně</t>
  </si>
  <si>
    <t>-1667653264</t>
  </si>
  <si>
    <t>Mezisoučet                                            "201"</t>
  </si>
  <si>
    <t>121</t>
  </si>
  <si>
    <t>776231111</t>
  </si>
  <si>
    <t>Lepení lamel a čtverců z vinylu standardním lepidlem</t>
  </si>
  <si>
    <t>-678336879</t>
  </si>
  <si>
    <t>122</t>
  </si>
  <si>
    <t>28411064</t>
  </si>
  <si>
    <t>dílce vinylové plovoucí na P+D, tl 4,5mm, nášlapná vrstva 0,30mm, úprava PUR, zátěž 23/31, R10, hořlavost Cfl-s1, podložka kompozitní</t>
  </si>
  <si>
    <t>1876635965</t>
  </si>
  <si>
    <t>pdl3*1,1</t>
  </si>
  <si>
    <t>(pdl6+pdl7)*1,1</t>
  </si>
  <si>
    <t>123</t>
  </si>
  <si>
    <t>998776102</t>
  </si>
  <si>
    <t>Přesun hmot tonážní pro podlahy povlakové v objektech v do 12 m</t>
  </si>
  <si>
    <t>1838843465</t>
  </si>
  <si>
    <t>124</t>
  </si>
  <si>
    <t>998776181</t>
  </si>
  <si>
    <t>Příplatek k přesunu hmot tonážní 776 prováděný bez použití mechanizace</t>
  </si>
  <si>
    <t>-2066911488</t>
  </si>
  <si>
    <t>781</t>
  </si>
  <si>
    <t>Dokončovací práce - obklady</t>
  </si>
  <si>
    <t>125</t>
  </si>
  <si>
    <t>781121011</t>
  </si>
  <si>
    <t>Nátěr penetrační na stěnu</t>
  </si>
  <si>
    <t>1617473253</t>
  </si>
  <si>
    <t>126</t>
  </si>
  <si>
    <t>781131112</t>
  </si>
  <si>
    <t>Izolace pod obklad nátěrem nebo stěrkou ve dvou vrstvách</t>
  </si>
  <si>
    <t>-1935526879</t>
  </si>
  <si>
    <t>(0,9+1,77)*2*0,2                     "203"</t>
  </si>
  <si>
    <t>(0,705+0,125+1,05+1,985+0,5)*2*2,0-0,7*2,0          "204"</t>
  </si>
  <si>
    <t>(0,9+1,5)*2*0,2                       "208"</t>
  </si>
  <si>
    <t>(1,4+1,5+0,5+0,35)*2*2,0-0,7*2,0       "209"</t>
  </si>
  <si>
    <t>(0,9+1,775)*2*0,2                     "212"</t>
  </si>
  <si>
    <t>(1,1+1,775+0,4)*2*2,0-0,7*2,0             "213"</t>
  </si>
  <si>
    <t xml:space="preserve">(0,9+1,775)*2*0,2                      "217"  </t>
  </si>
  <si>
    <t>(1,1+1,775+0,4)*2*2,0-0,7*2,0             "218"</t>
  </si>
  <si>
    <t>(1,6+1,75)*2*2,0-0,7*2,0                        "222"</t>
  </si>
  <si>
    <t>(1,54+0,9)*2*0,2                        "225"</t>
  </si>
  <si>
    <t>(1,34+0,1+1,0+1,2+0,5)*2*2,0-0,7*2,0  "226"</t>
  </si>
  <si>
    <t>0                                   "229"</t>
  </si>
  <si>
    <t>(1,5+2,1)*2*2,0-0,7*2,0                   "231"</t>
  </si>
  <si>
    <t xml:space="preserve">                                         "232"</t>
  </si>
  <si>
    <t xml:space="preserve">(2,9+2,3)*2*0,2                    "233"  </t>
  </si>
  <si>
    <t>fig32</t>
  </si>
  <si>
    <t>127</t>
  </si>
  <si>
    <t>781474112</t>
  </si>
  <si>
    <t>Montáž obkladů vnitřních keramických hladkých do 12 ks/m2 lepených flexibilním lepidlem</t>
  </si>
  <si>
    <t>-2111733423</t>
  </si>
  <si>
    <t>(0,9+1,77)*2*1,8-0,7*1,8                     "203"</t>
  </si>
  <si>
    <t>(0,9+1,5)*2*1,8-0,7*1,8                       "208"</t>
  </si>
  <si>
    <t>(0,9+1,775)*2*1,8-0,7*1,8                     "212"</t>
  </si>
  <si>
    <t xml:space="preserve">(0,9+1,775)*2*1,8-0,7*1,8                      "217"  </t>
  </si>
  <si>
    <t>(1,54+0,9)*2*1,8-0,7*1,8                        "225"</t>
  </si>
  <si>
    <t>3,2*0,7                                   "229"</t>
  </si>
  <si>
    <t>(1,3+0,5)*1,8                                         "232"</t>
  </si>
  <si>
    <t xml:space="preserve">(2,9+2,3)*2*1,8-0,8*1,8                    "233"  </t>
  </si>
  <si>
    <t>128</t>
  </si>
  <si>
    <t>59761026</t>
  </si>
  <si>
    <t>obklad keramický hladký do 12ks/m2</t>
  </si>
  <si>
    <t>1530537601</t>
  </si>
  <si>
    <t>fig31*1,1</t>
  </si>
  <si>
    <t>129</t>
  </si>
  <si>
    <t>781494111</t>
  </si>
  <si>
    <t>Plastové profily rohové lepené flexibilním lepidlem</t>
  </si>
  <si>
    <t>2036577772</t>
  </si>
  <si>
    <t>0,9*1                     "203"</t>
  </si>
  <si>
    <t>2,0*3                    "204"</t>
  </si>
  <si>
    <t>0,9*1                       "208"</t>
  </si>
  <si>
    <t>2,0*4                      "209"</t>
  </si>
  <si>
    <t>0,9*1                     "212"</t>
  </si>
  <si>
    <t>2,0*2                     "213"</t>
  </si>
  <si>
    <t xml:space="preserve">0,9*1                     "217"  </t>
  </si>
  <si>
    <t>2,0*2                     "218"</t>
  </si>
  <si>
    <t>0,9+1,2                 "222"</t>
  </si>
  <si>
    <t>0,9*1                        "225"</t>
  </si>
  <si>
    <t>2,0*2                       "226"</t>
  </si>
  <si>
    <t>0                                "229"</t>
  </si>
  <si>
    <t>0,6+0,9*2                    "231"</t>
  </si>
  <si>
    <t>0                                   "232"</t>
  </si>
  <si>
    <t xml:space="preserve">1,2+0,8*2                 "233"  </t>
  </si>
  <si>
    <t>130</t>
  </si>
  <si>
    <t>781494511</t>
  </si>
  <si>
    <t>Plastové profily ukončovací lepené flexibilním lepidlem</t>
  </si>
  <si>
    <t>-1966631615</t>
  </si>
  <si>
    <t>(1,3+0,5)                                         "232"</t>
  </si>
  <si>
    <t>131</t>
  </si>
  <si>
    <t>998781102</t>
  </si>
  <si>
    <t>Přesun hmot tonážní pro obklady keramické v objektech v do 12 m</t>
  </si>
  <si>
    <t>248443344</t>
  </si>
  <si>
    <t>132</t>
  </si>
  <si>
    <t>998781181</t>
  </si>
  <si>
    <t>Příplatek k přesunu hmot tonážní 781 prováděný bez použití mechanizace</t>
  </si>
  <si>
    <t>-376745149</t>
  </si>
  <si>
    <t>783</t>
  </si>
  <si>
    <t>Dokončovací práce - nátěry</t>
  </si>
  <si>
    <t>133</t>
  </si>
  <si>
    <t>783314101</t>
  </si>
  <si>
    <t>Základní jednonásobný syntetický nátěr zámečnických konstrukcí</t>
  </si>
  <si>
    <t>1838206252</t>
  </si>
  <si>
    <t>((0,7+2*1,97)*12+(0,8+2*1,97)*19+(0,9+2*1,97)*2)*0,25</t>
  </si>
  <si>
    <t>Mezisoučet                                    "zárubně"</t>
  </si>
  <si>
    <t>134</t>
  </si>
  <si>
    <t>783315101</t>
  </si>
  <si>
    <t>Mezinátěr jednonásobný syntetický standardní zámečnických konstrukcí</t>
  </si>
  <si>
    <t>525694879</t>
  </si>
  <si>
    <t>135</t>
  </si>
  <si>
    <t>783317101</t>
  </si>
  <si>
    <t>Krycí jednonásobný syntetický standardní nátěr zámečnických konstrukcí</t>
  </si>
  <si>
    <t>256520053</t>
  </si>
  <si>
    <t>784</t>
  </si>
  <si>
    <t>Dokončovací práce - malby a tapety</t>
  </si>
  <si>
    <t>136</t>
  </si>
  <si>
    <t>784181101</t>
  </si>
  <si>
    <t>Základní akrylátová jednonásobná penetrace podkladu v místnostech výšky do 3,80 m</t>
  </si>
  <si>
    <t>-333269933</t>
  </si>
  <si>
    <t>Mezisoučet                     "původní označení - stropy"</t>
  </si>
  <si>
    <t>Mezisoučet                           "původní označení - stěny"</t>
  </si>
  <si>
    <t>Mezisoučet                             "sdk - stropy"</t>
  </si>
  <si>
    <t xml:space="preserve">(fig21+fig22+fig23)*2 </t>
  </si>
  <si>
    <t>Mezisoučet                             "sdk - stěny"</t>
  </si>
  <si>
    <t>137</t>
  </si>
  <si>
    <t>784221101</t>
  </si>
  <si>
    <t>Dvojnásobné bílé malby ze směsí za sucha dobře otěruvzdorných v místnostech do 3,80 m</t>
  </si>
  <si>
    <t>1563798742</t>
  </si>
  <si>
    <t>0                                                             "201"</t>
  </si>
  <si>
    <t>HZS</t>
  </si>
  <si>
    <t>Hodinové zúčtovací sazby</t>
  </si>
  <si>
    <t>138</t>
  </si>
  <si>
    <t>HZS2491</t>
  </si>
  <si>
    <t>Hodinová zúčtovací sazba dělník zednických výpomocí</t>
  </si>
  <si>
    <t>hod</t>
  </si>
  <si>
    <t>512</t>
  </si>
  <si>
    <t>1814211208</t>
  </si>
  <si>
    <t>100                                   "přípomoce k ZTI, UT, EL, VZT"</t>
  </si>
  <si>
    <t>2 - Větrání</t>
  </si>
  <si>
    <t xml:space="preserve">    751 - Vzduchotechnika</t>
  </si>
  <si>
    <t>713411121</t>
  </si>
  <si>
    <t>Montáž izolace tepelné potrubí pásy nebo rohožemi s Al fólií staženými drátem 1x</t>
  </si>
  <si>
    <t>2020872428</t>
  </si>
  <si>
    <t>631516720</t>
  </si>
  <si>
    <t>pás lamelový ORSTECH LSP H tl.60 mm</t>
  </si>
  <si>
    <t>CS ÚRS 2016 01</t>
  </si>
  <si>
    <t>-978807023</t>
  </si>
  <si>
    <t>12*0,9 'Přepočtené koeficientem množství</t>
  </si>
  <si>
    <t>751</t>
  </si>
  <si>
    <t>Vzduchotechnika</t>
  </si>
  <si>
    <t>751111012</t>
  </si>
  <si>
    <t>Mtž vent ax ntl nástěnného základního D do 200 mm</t>
  </si>
  <si>
    <t>-193085607</t>
  </si>
  <si>
    <t>429000001</t>
  </si>
  <si>
    <t>axiál. ventilátor SILENT 200 CRZ</t>
  </si>
  <si>
    <t>-647859215</t>
  </si>
  <si>
    <t>429000002</t>
  </si>
  <si>
    <t>axiál. ventilátor SILENT 300 CRZ</t>
  </si>
  <si>
    <t>1548700315</t>
  </si>
  <si>
    <t>751111131</t>
  </si>
  <si>
    <t>Mtž vent ax ntl potrubního základního D do 200 mm</t>
  </si>
  <si>
    <t>-1975690773</t>
  </si>
  <si>
    <t>429000003</t>
  </si>
  <si>
    <t>axiál. ventilátor do potr. TD 250/100</t>
  </si>
  <si>
    <t>-1266072727</t>
  </si>
  <si>
    <t>429000004</t>
  </si>
  <si>
    <t>axiál.ventilátor do potr. TD 350/125</t>
  </si>
  <si>
    <t>2062735058</t>
  </si>
  <si>
    <t>751322011</t>
  </si>
  <si>
    <t>Mtž talířového ventilu D do 100 mm</t>
  </si>
  <si>
    <t>1201357894</t>
  </si>
  <si>
    <t>429000005</t>
  </si>
  <si>
    <t>talířový ventil VEF 100</t>
  </si>
  <si>
    <t>-344684807</t>
  </si>
  <si>
    <t>429000007</t>
  </si>
  <si>
    <t>rámeček k montáži tal. ventilu</t>
  </si>
  <si>
    <t>311336413</t>
  </si>
  <si>
    <t>751322012</t>
  </si>
  <si>
    <t>Mtž talířového ventilu D do 200 mm</t>
  </si>
  <si>
    <t>-936672590</t>
  </si>
  <si>
    <t>429000006</t>
  </si>
  <si>
    <t>talířový ventil VEF 125</t>
  </si>
  <si>
    <t>1764710783</t>
  </si>
  <si>
    <t>429000008</t>
  </si>
  <si>
    <t>rámeček k montáži tallíř. ventilu</t>
  </si>
  <si>
    <t>-832500994</t>
  </si>
  <si>
    <t>751398041</t>
  </si>
  <si>
    <t>Mtž protidešťové žaluzie potrubí D do 300 mm</t>
  </si>
  <si>
    <t>309042702</t>
  </si>
  <si>
    <t>429000011</t>
  </si>
  <si>
    <t>samotížná žaluziová klapka PER 100 W</t>
  </si>
  <si>
    <t>1621693019</t>
  </si>
  <si>
    <t>429000012</t>
  </si>
  <si>
    <t>samotížná žaluziová klapka PER 125 W</t>
  </si>
  <si>
    <t>746658583</t>
  </si>
  <si>
    <t>429000013</t>
  </si>
  <si>
    <t>samotížná žaluziová klapka PER 160 W</t>
  </si>
  <si>
    <t>1584499828</t>
  </si>
  <si>
    <t>751510041</t>
  </si>
  <si>
    <t>Vzduchotechnické potrubí pozink kruhové spirálně vinuté D do 100 mm</t>
  </si>
  <si>
    <t>-1674612979</t>
  </si>
  <si>
    <t>429000014</t>
  </si>
  <si>
    <t>oblouk SPIRO - OS 90st. - D 100 mm</t>
  </si>
  <si>
    <t>1140343216</t>
  </si>
  <si>
    <t>429000015</t>
  </si>
  <si>
    <t>potrubní T-kus SPIRO OBJ - 100/100 mm</t>
  </si>
  <si>
    <t>-42864167</t>
  </si>
  <si>
    <t>751510042</t>
  </si>
  <si>
    <t>Vzduchotechnické potrubí pozink kruhové spirálně vinuté D do 200 mm</t>
  </si>
  <si>
    <t>615794891</t>
  </si>
  <si>
    <t>429000016</t>
  </si>
  <si>
    <t>oblouk SPIRO OS  90st.- DN 125 mm</t>
  </si>
  <si>
    <t>1717536666</t>
  </si>
  <si>
    <t>429000017</t>
  </si>
  <si>
    <t>potrubní T-kus OBJ - 90st -  D 125/100 mm</t>
  </si>
  <si>
    <t>2137458353</t>
  </si>
  <si>
    <t>429000018</t>
  </si>
  <si>
    <t>potrubní T-kus OBJ - 90st - D 125/125 mm</t>
  </si>
  <si>
    <t>1334525211</t>
  </si>
  <si>
    <t>3 - Elektroinstalace</t>
  </si>
  <si>
    <t>M - Práce a dodávky M</t>
  </si>
  <si>
    <t xml:space="preserve">    21-M - Elektromontáže</t>
  </si>
  <si>
    <t>Práce a dodávky M</t>
  </si>
  <si>
    <t>21-M</t>
  </si>
  <si>
    <t>Elektromontáže</t>
  </si>
  <si>
    <t>99999906</t>
  </si>
  <si>
    <t>Elektroinstalace silnoproud</t>
  </si>
  <si>
    <t>kpl</t>
  </si>
  <si>
    <t>256</t>
  </si>
  <si>
    <t>-568470461</t>
  </si>
  <si>
    <t>4 - Zdravotní technika</t>
  </si>
  <si>
    <t xml:space="preserve"> 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</si>
  <si>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</si>
  <si>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</si>
  <si>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</si>
  <si>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</si>
  <si>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VRN - Vedlejší rozpočtové náklady</t>
  </si>
  <si>
    <t xml:space="preserve">    VRN1 - Průzkumné, geodetické a projektové práce</t>
  </si>
  <si>
    <t>721</t>
  </si>
  <si>
    <t>Zdravotechnika - vnitřní kanalizace</t>
  </si>
  <si>
    <t>721171912</t>
  </si>
  <si>
    <t>Potrubí z PP propojení potrubí DN 40</t>
  </si>
  <si>
    <t>721171915</t>
  </si>
  <si>
    <t>Potrubí z PP propojení potrubí DN 110</t>
  </si>
  <si>
    <t>721174005</t>
  </si>
  <si>
    <t>Potrubí kanalizační z PP svodné DN 110</t>
  </si>
  <si>
    <t>721174042</t>
  </si>
  <si>
    <t>Potrubí kanalizační z PP připojovací DN 40</t>
  </si>
  <si>
    <t>721174043</t>
  </si>
  <si>
    <t>Potrubí kanalizační z PP připojovací DN 50</t>
  </si>
  <si>
    <t>721175412</t>
  </si>
  <si>
    <t>Pojistka proti vytažení zatížení do 2,0 bar DN 110</t>
  </si>
  <si>
    <t>721194104</t>
  </si>
  <si>
    <t>Vyvedení a upevnění odpadních výpustek DN 40</t>
  </si>
  <si>
    <t>721194105</t>
  </si>
  <si>
    <t>Vyvedení a upevnění odpadních výpustek DN 50</t>
  </si>
  <si>
    <t>721194109</t>
  </si>
  <si>
    <t>Vyvedení a upevnění odpadních výpustek DN 100</t>
  </si>
  <si>
    <t>721211403</t>
  </si>
  <si>
    <t>Vpusť podlahová s vodorovným odtokem DN 50/75 s kulovým kloubem</t>
  </si>
  <si>
    <t>721274123</t>
  </si>
  <si>
    <t>Přivzdušňovací ventil vnitřní odpadních potrubí DN 100</t>
  </si>
  <si>
    <t>721290111</t>
  </si>
  <si>
    <t>Zkouška těsnosti potrubí kanalizace vodou do DN 125</t>
  </si>
  <si>
    <t>721300912</t>
  </si>
  <si>
    <t>Pročištění odpadů svislých v jednom podlaží do DN 200</t>
  </si>
  <si>
    <t>998721101</t>
  </si>
  <si>
    <t>Přesun hmot tonážní pro vnitřní kanalizace v objektech v do 6 m</t>
  </si>
  <si>
    <t>722</t>
  </si>
  <si>
    <t>Zdravotechnika - vnitřní vodovod</t>
  </si>
  <si>
    <t>722130233</t>
  </si>
  <si>
    <t>Potrubí vodovodní ocelové závitové pozinkované svařované běžné DN 25</t>
  </si>
  <si>
    <t>722171913</t>
  </si>
  <si>
    <t>Potrubí plastové odříznutí trubky D do 25 mm</t>
  </si>
  <si>
    <t>722174022</t>
  </si>
  <si>
    <t>Potrubí vodovodní plastové PPR svar polyfuze PN 20 D 20 x 3,4 mm</t>
  </si>
  <si>
    <t>722174023</t>
  </si>
  <si>
    <t>Potrubí vodovodní plastové PPR svar polyfuze PN 20 D 25 x 4,2 mm</t>
  </si>
  <si>
    <t>722181211</t>
  </si>
  <si>
    <t>Ochrana vodovodního potrubí přilepenými termoizolačními trubicemi z PE tl do 6 mm DN do 22 mm</t>
  </si>
  <si>
    <t>722181212</t>
  </si>
  <si>
    <t>Ochrana vodovodního potrubí přilepenými termoizolačními trubicemi z PE tl do 6 mm DN do 32 mm</t>
  </si>
  <si>
    <t>722181251</t>
  </si>
  <si>
    <t>Ochrana vodovodního potrubí přilepenými termoizolačními trubicemi z PE tl do 25 mm DN do 22 mm</t>
  </si>
  <si>
    <t>722181252</t>
  </si>
  <si>
    <t>Ochrana vodovodního potrubí přilepenými termoizolačními trubicemi z PE tl do 25 mm DN do 45 mm</t>
  </si>
  <si>
    <t>722182011</t>
  </si>
  <si>
    <t>Podpůrný žlab pro potrubí D 20</t>
  </si>
  <si>
    <t>722182012</t>
  </si>
  <si>
    <t>Podpůrný žlab pro potrubí D 25</t>
  </si>
  <si>
    <t>722190401</t>
  </si>
  <si>
    <t>Vyvedení a upevnění výpustku do DN 25</t>
  </si>
  <si>
    <t>722190901</t>
  </si>
  <si>
    <t>Uzavření nebo otevření vodovodního potrubí při opravách</t>
  </si>
  <si>
    <t>722220861</t>
  </si>
  <si>
    <t>Demontáž armatur závitových se dvěma závity G do 3/4</t>
  </si>
  <si>
    <t>722232124</t>
  </si>
  <si>
    <t>Kohout kulový přímý G 1 PN 42 do 185°C plnoprůtokový vnitřní závit</t>
  </si>
  <si>
    <t>722240102</t>
  </si>
  <si>
    <t>Ventily plastové PPR přímé DN 25</t>
  </si>
  <si>
    <t>722250133</t>
  </si>
  <si>
    <t>Hydrantový systém s tvarově stálou hadicí D 25 x 30 m celoplechový</t>
  </si>
  <si>
    <t>soubor</t>
  </si>
  <si>
    <t>722290226</t>
  </si>
  <si>
    <t>Zkouška těsnosti vodovodního potrubí závitového do DN 50</t>
  </si>
  <si>
    <t>722290234</t>
  </si>
  <si>
    <t>Proplach a dezinfekce vodovodního potrubí do DN 80</t>
  </si>
  <si>
    <t>998722101</t>
  </si>
  <si>
    <t>Přesun hmot tonážní pro vnitřní vodovod v objektech v do 6 m</t>
  </si>
  <si>
    <t>725</t>
  </si>
  <si>
    <t>Zdravotechnika - zařizovací předměty</t>
  </si>
  <si>
    <t>725110811</t>
  </si>
  <si>
    <t>Demontáž klozetů splachovací s nádrží</t>
  </si>
  <si>
    <t>725112022</t>
  </si>
  <si>
    <t>Klozet keramický závěsný na nosné stěny s hlubokým splachováním odpad vodorovný</t>
  </si>
  <si>
    <t>725210821</t>
  </si>
  <si>
    <t>Demontáž umyvadel bez výtokových armatur</t>
  </si>
  <si>
    <t>725211617</t>
  </si>
  <si>
    <t>Umyvadlo keramické bílé šířky 600 mm s krytem na sifon připevněné na stěnu šrouby</t>
  </si>
  <si>
    <t>725211703</t>
  </si>
  <si>
    <t>Umývátko keramické bílé stěnové šířky 450 mm připevněné na stěnu šrouby</t>
  </si>
  <si>
    <t>725241141</t>
  </si>
  <si>
    <t>Vanička sprchová akrylátová čtvrtkruhová 800x800 mm</t>
  </si>
  <si>
    <t>725244812</t>
  </si>
  <si>
    <t>Zástěna sprchová rohová rámová se skleněnou výplní tl. 4 a 5 mm dveře posuvné dvoudílné na čtvrtkruhovou vaničku 800x800 mm</t>
  </si>
  <si>
    <t>725291511</t>
  </si>
  <si>
    <t>Doplňky zařízení koupelen a záchodů plastové dávkovač tekutého mýdla na 350 ml</t>
  </si>
  <si>
    <t>725291521</t>
  </si>
  <si>
    <t>Doplňky zařízení koupelen a záchodů plastové zásobník toaletních papírů</t>
  </si>
  <si>
    <t>725291531</t>
  </si>
  <si>
    <t>Doplňky zařízení koupelen a záchodů plastové zásobník papírových ručníků</t>
  </si>
  <si>
    <t>725331111</t>
  </si>
  <si>
    <t>Výlevka bez výtokových armatur keramická se sklopnou plastovou mřížkou 500 mm</t>
  </si>
  <si>
    <t>725821312</t>
  </si>
  <si>
    <t>Baterie dřezová nástěnná páková s otáčivým kulatým ústím a délkou ramínka 210 mm</t>
  </si>
  <si>
    <t>725822613</t>
  </si>
  <si>
    <t>Baterie umyvadlová stojánková páková s výpustí</t>
  </si>
  <si>
    <t>725841333</t>
  </si>
  <si>
    <t>Baterie sprchová podomítková s přepínačem a pevnou sprchou</t>
  </si>
  <si>
    <t>725861102</t>
  </si>
  <si>
    <t>Zápachová uzávěrka pro umyvadla DN 40</t>
  </si>
  <si>
    <t>725862113</t>
  </si>
  <si>
    <t>Zápachová uzávěrka pro dřezy s přípojkou pro pračku nebo myčku DN 40/50</t>
  </si>
  <si>
    <t>725865312</t>
  </si>
  <si>
    <t>Zápachová uzávěrka sprchových van DN 40/50 s kulovým kloubem na odtoku a odpadním ventilem</t>
  </si>
  <si>
    <t>725980123</t>
  </si>
  <si>
    <t>Dvířka 30/30</t>
  </si>
  <si>
    <t>998725101</t>
  </si>
  <si>
    <t>Přesun hmot tonážní pro zařizovací předměty v objektech v do 6 m</t>
  </si>
  <si>
    <t>726</t>
  </si>
  <si>
    <t>Zdravotechnika - předstěnové instalace</t>
  </si>
  <si>
    <t>726131041</t>
  </si>
  <si>
    <t>Instalační předstěna - klozet závěsný v 1120 mm s ovládáním zepředu do lehkých stěn s kovovou kcí</t>
  </si>
  <si>
    <t>998726111</t>
  </si>
  <si>
    <t>Přesun hmot tonážní pro instalační prefabrikáty v objektech v do 6 m</t>
  </si>
  <si>
    <t>HZS2212</t>
  </si>
  <si>
    <t>Hodinová zúčtovací sazba instalatér odborný</t>
  </si>
  <si>
    <t>262144</t>
  </si>
  <si>
    <t>VRN</t>
  </si>
  <si>
    <t>Vedlejší rozpočtové náklady</t>
  </si>
  <si>
    <t>VRN1</t>
  </si>
  <si>
    <t>Průzkumné, geodetické a projektové práce</t>
  </si>
  <si>
    <t>011002000</t>
  </si>
  <si>
    <t>Průzkumné práce</t>
  </si>
  <si>
    <t>…</t>
  </si>
  <si>
    <t>5 -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</si>
  <si>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</si>
  <si>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</si>
  <si>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</si>
  <si>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733</t>
  </si>
  <si>
    <t>Ústřední vytápění - rozvodné potrubí</t>
  </si>
  <si>
    <t>733222202</t>
  </si>
  <si>
    <t>Potrubí měděné polotvrdé spojované tvrdým pájením D 15x1</t>
  </si>
  <si>
    <t>733222203</t>
  </si>
  <si>
    <t>Potrubí měděné polotvrdé spojované tvrdým pájením D 18x1</t>
  </si>
  <si>
    <t>733222204</t>
  </si>
  <si>
    <t>Potrubí měděné polotvrdé spojované tvrdým pájením D 22x1</t>
  </si>
  <si>
    <t>733224222</t>
  </si>
  <si>
    <t>Příplatek k potrubí měděnému za zhotovení přípojky z trubek měděných D 15x1</t>
  </si>
  <si>
    <t>733231112</t>
  </si>
  <si>
    <t>Kompenzátor pro měděné potrubíí D 18 tvaru U s hladkými ohyby s konci na vnitřní pájen</t>
  </si>
  <si>
    <t>733291101</t>
  </si>
  <si>
    <t>Zkouška těsnosti potrubí měděné do D 35x1,5</t>
  </si>
  <si>
    <t>733293902</t>
  </si>
  <si>
    <t>Vsazení odbočky na potrubí měděné o rozměru D 15x1 mm</t>
  </si>
  <si>
    <t>733811251</t>
  </si>
  <si>
    <t>Ochrana potrubí ústředního vytápění termoizolačními trubicemi z PE tl do 25 mm DN do 22 mm</t>
  </si>
  <si>
    <t>733811252</t>
  </si>
  <si>
    <t>Ochrana potrubí ústředního vytápění termoizolačními trubicemi z PE tl do 25 mm DN do 45 mm</t>
  </si>
  <si>
    <t>998733102</t>
  </si>
  <si>
    <t>Přesun hmot tonážní pro rozvody potrubí v objektech v do 12 m</t>
  </si>
  <si>
    <t>734</t>
  </si>
  <si>
    <t>Ústřední vytápění - armatury</t>
  </si>
  <si>
    <t>734211126</t>
  </si>
  <si>
    <t>Ventil závitový odvzdušňovací G 3/8 PN 14 do 120°C automatický se zpětnou klapkou otopných těles</t>
  </si>
  <si>
    <t>734221554</t>
  </si>
  <si>
    <t>Ventil závitový termostatický přímý jednoregulační G1/2x16 bez hlavice pro rozvod z CU nebo UH</t>
  </si>
  <si>
    <t>734221682</t>
  </si>
  <si>
    <t>Termostatická hlavice kapalinová PN 10 do 110°C otopných těles VK</t>
  </si>
  <si>
    <t>734261734</t>
  </si>
  <si>
    <t>Šroubení regulační radiátorové přímé G 1/2x16 bez vypouštění pro adaptér</t>
  </si>
  <si>
    <t>998734102</t>
  </si>
  <si>
    <t>Přesun hmot tonážní pro armatury v objektech v do 12 m</t>
  </si>
  <si>
    <t>735</t>
  </si>
  <si>
    <t>Ústřední vytápění - otopná tělesa</t>
  </si>
  <si>
    <t>735111810</t>
  </si>
  <si>
    <t>Demontáž otopného tělesa litinového článkového</t>
  </si>
  <si>
    <t>735164511</t>
  </si>
  <si>
    <t>Montáž otopného tělesa trubkového na stěnu výšky tělesa do 1500 mm</t>
  </si>
  <si>
    <t>54153012</t>
  </si>
  <si>
    <t>těleso trubkové přímotopné 900x600mm 200W</t>
  </si>
  <si>
    <t>735164512</t>
  </si>
  <si>
    <t>Montáž otopného tělesa trubkového na stěnu výšky tělesa přes 1500 mm</t>
  </si>
  <si>
    <t>54153016</t>
  </si>
  <si>
    <t>těleso trubkové přímotopné 1220x450mm 300W</t>
  </si>
  <si>
    <t>54153024</t>
  </si>
  <si>
    <t>těleso trubkové přímotopné 1500x600mm 500W</t>
  </si>
  <si>
    <t>735191902</t>
  </si>
  <si>
    <t>Vyzkoušení otopných těles litinových po opravě tlakem</t>
  </si>
  <si>
    <t>735191904</t>
  </si>
  <si>
    <t>Vyčištění otopných těles litinových proplachem vodou</t>
  </si>
  <si>
    <t>735191905</t>
  </si>
  <si>
    <t>Odvzdušnění otopných těles</t>
  </si>
  <si>
    <t>735192911</t>
  </si>
  <si>
    <t>Zpětná montáž otopných těles článkových litinových</t>
  </si>
  <si>
    <t>998735102</t>
  </si>
  <si>
    <t>Přesun hmot tonážní pro otopná tělesa v objektech v do 12 m</t>
  </si>
  <si>
    <t>783606821</t>
  </si>
  <si>
    <t>Odstranění nátěrů z litinových otopných těles obroušením</t>
  </si>
  <si>
    <t>783617141</t>
  </si>
  <si>
    <t>Krycí jednonásobný syntetický nátěr litinových otopných těles</t>
  </si>
  <si>
    <t>6 - Vedlejší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</si>
  <si>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</si>
  <si>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</si>
  <si>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</si>
  <si>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</si>
  <si>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</si>
  <si>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</si>
  <si>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</si>
  <si>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</si>
  <si>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010001000</t>
  </si>
  <si>
    <t>1024</t>
  </si>
  <si>
    <t>-659314987</t>
  </si>
  <si>
    <t>VRN2</t>
  </si>
  <si>
    <t>Příprava staveniště</t>
  </si>
  <si>
    <t>020001000</t>
  </si>
  <si>
    <t>909060076</t>
  </si>
  <si>
    <t>VRN3</t>
  </si>
  <si>
    <t>Zařízení staveniště</t>
  </si>
  <si>
    <t>030001000</t>
  </si>
  <si>
    <t>440004737</t>
  </si>
  <si>
    <t>VRN4</t>
  </si>
  <si>
    <t>Inženýrská činnost</t>
  </si>
  <si>
    <t>040001000</t>
  </si>
  <si>
    <t>-1233988844</t>
  </si>
  <si>
    <t>VRN5</t>
  </si>
  <si>
    <t>Finanční náklady</t>
  </si>
  <si>
    <t>050001000</t>
  </si>
  <si>
    <t>1207250029</t>
  </si>
  <si>
    <t>VRN6</t>
  </si>
  <si>
    <t>Územní vlivy</t>
  </si>
  <si>
    <t>060001000</t>
  </si>
  <si>
    <t>-893920282</t>
  </si>
  <si>
    <t>VRN7</t>
  </si>
  <si>
    <t>Provozní vlivy</t>
  </si>
  <si>
    <t>070001000</t>
  </si>
  <si>
    <t>-341253922</t>
  </si>
  <si>
    <t>VRN8</t>
  </si>
  <si>
    <t>Přesun stavebních kapacit</t>
  </si>
  <si>
    <t>080001000</t>
  </si>
  <si>
    <t>Další náklady na pracovníky</t>
  </si>
  <si>
    <t>318613751</t>
  </si>
  <si>
    <t>VRN9</t>
  </si>
  <si>
    <t>Ostatní náklady</t>
  </si>
  <si>
    <t>090001000</t>
  </si>
  <si>
    <t>-1163685168</t>
  </si>
  <si>
    <t>SEZNAM FIGUR</t>
  </si>
  <si>
    <t>Výměra</t>
  </si>
  <si>
    <t xml:space="preserve"> 1</t>
  </si>
  <si>
    <t>Použití figury:</t>
  </si>
  <si>
    <t>hydroizolační stěrka na stěny</t>
  </si>
  <si>
    <t>425 x 125</t>
  </si>
  <si>
    <t>425 x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</si>
</sst>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7" fillId="3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57" t="s">
        <v>5</v>
      </c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>
      <c r="B5" s="21"/>
      <c r="D5" s="25" t="s">
        <v>14</v>
      </c>
      <c r="K5" s="241" t="s">
        <v>15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R5" s="21"/>
      <c r="BE5" s="238" t="s">
        <v>16</v>
      </c>
      <c r="BS5" s="18" t="s">
        <v>6</v>
      </c>
    </row>
    <row r="6" spans="1:74" s="1" customFormat="1" ht="36.950000000000003" customHeight="1">
      <c r="B6" s="21"/>
      <c r="D6" s="27" t="s">
        <v>17</v>
      </c>
      <c r="K6" s="243" t="s">
        <v>18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R6" s="21"/>
      <c r="BE6" s="239"/>
      <c r="BS6" s="18" t="s">
        <v>6</v>
      </c>
    </row>
    <row r="7" spans="1:74" s="1" customFormat="1" ht="12" customHeight="1">
      <c r="B7" s="21"/>
      <c r="D7" s="28" t="s">
        <v>19</v>
      </c>
      <c r="K7" s="26" t="s">
        <v>1</v>
      </c>
      <c r="AK7" s="28" t="s">
        <v>20</v>
      </c>
      <c r="AN7" s="26" t="s">
        <v>1</v>
      </c>
      <c r="AR7" s="21"/>
      <c r="BE7" s="239"/>
      <c r="BS7" s="18" t="s">
        <v>8</v>
      </c>
    </row>
    <row r="8" spans="1:74" s="1" customFormat="1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39"/>
      <c r="BS8" s="18" t="s">
        <v>8</v>
      </c>
    </row>
    <row r="9" spans="1:74" s="1" customFormat="1" ht="14.45" customHeight="1">
      <c r="B9" s="21"/>
      <c r="AR9" s="21"/>
      <c r="BE9" s="239"/>
      <c r="BS9" s="18" t="s">
        <v>8</v>
      </c>
    </row>
    <row r="10" spans="1:74" s="1" customFormat="1" ht="12" customHeight="1">
      <c r="B10" s="21"/>
      <c r="D10" s="28" t="s">
        <v>25</v>
      </c>
      <c r="AK10" s="28" t="s">
        <v>26</v>
      </c>
      <c r="AN10" s="26" t="s">
        <v>1</v>
      </c>
      <c r="AR10" s="21"/>
      <c r="BE10" s="239"/>
      <c r="BS10" s="18" t="s">
        <v>6</v>
      </c>
    </row>
    <row r="11" spans="1:74" s="1" customFormat="1" ht="18.399999999999999" customHeight="1">
      <c r="B11" s="21"/>
      <c r="E11" s="26" t="s">
        <v>27</v>
      </c>
      <c r="AK11" s="28" t="s">
        <v>28</v>
      </c>
      <c r="AN11" s="26" t="s">
        <v>1</v>
      </c>
      <c r="AR11" s="21"/>
      <c r="BE11" s="239"/>
      <c r="BS11" s="18" t="s">
        <v>6</v>
      </c>
    </row>
    <row r="12" spans="1:74" s="1" customFormat="1" ht="6.95" customHeight="1">
      <c r="B12" s="21"/>
      <c r="AR12" s="21"/>
      <c r="BE12" s="239"/>
      <c r="BS12" s="18" t="s">
        <v>8</v>
      </c>
    </row>
    <row r="13" spans="1:74" s="1" customFormat="1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239"/>
      <c r="BS13" s="18" t="s">
        <v>8</v>
      </c>
    </row>
    <row r="14" spans="1:74" ht="12.75">
      <c r="B14" s="21"/>
      <c r="E14" s="244" t="s">
        <v>30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8" t="s">
        <v>28</v>
      </c>
      <c r="AN14" s="30" t="s">
        <v>30</v>
      </c>
      <c r="AR14" s="21"/>
      <c r="BE14" s="239"/>
      <c r="BS14" s="18" t="s">
        <v>8</v>
      </c>
    </row>
    <row r="15" spans="1:74" s="1" customFormat="1" ht="6.95" customHeight="1">
      <c r="B15" s="21"/>
      <c r="AR15" s="21"/>
      <c r="BE15" s="239"/>
      <c r="BS15" s="18" t="s">
        <v>3</v>
      </c>
    </row>
    <row r="16" spans="1:74" s="1" customFormat="1" ht="12" customHeight="1">
      <c r="B16" s="21"/>
      <c r="D16" s="28" t="s">
        <v>31</v>
      </c>
      <c r="AK16" s="28" t="s">
        <v>26</v>
      </c>
      <c r="AN16" s="26" t="s">
        <v>1</v>
      </c>
      <c r="AR16" s="21"/>
      <c r="BE16" s="239"/>
      <c r="BS16" s="18" t="s">
        <v>3</v>
      </c>
    </row>
    <row r="17" spans="1:71" s="1" customFormat="1" ht="18.399999999999999" customHeight="1">
      <c r="B17" s="21"/>
      <c r="E17" s="26" t="s">
        <v>32</v>
      </c>
      <c r="AK17" s="28" t="s">
        <v>28</v>
      </c>
      <c r="AN17" s="26" t="s">
        <v>1</v>
      </c>
      <c r="AR17" s="21"/>
      <c r="BE17" s="239"/>
      <c r="BS17" s="18" t="s">
        <v>33</v>
      </c>
    </row>
    <row r="18" spans="1:71" s="1" customFormat="1" ht="6.95" customHeight="1">
      <c r="B18" s="21"/>
      <c r="AR18" s="21"/>
      <c r="BE18" s="239"/>
      <c r="BS18" s="18" t="s">
        <v>8</v>
      </c>
    </row>
    <row r="19" spans="1:71" s="1" customFormat="1" ht="12" customHeight="1">
      <c r="B19" s="21"/>
      <c r="D19" s="28" t="s">
        <v>34</v>
      </c>
      <c r="AK19" s="28" t="s">
        <v>26</v>
      </c>
      <c r="AN19" s="26" t="s">
        <v>1</v>
      </c>
      <c r="AR19" s="21"/>
      <c r="BE19" s="239"/>
      <c r="BS19" s="18" t="s">
        <v>8</v>
      </c>
    </row>
    <row r="20" spans="1:71" s="1" customFormat="1" ht="18.399999999999999" customHeight="1">
      <c r="B20" s="21"/>
      <c r="E20" s="26" t="s">
        <v>35</v>
      </c>
      <c r="AK20" s="28" t="s">
        <v>28</v>
      </c>
      <c r="AN20" s="26" t="s">
        <v>1</v>
      </c>
      <c r="AR20" s="21"/>
      <c r="BE20" s="239"/>
      <c r="BS20" s="18" t="s">
        <v>33</v>
      </c>
    </row>
    <row r="21" spans="1:71" s="1" customFormat="1" ht="6.95" customHeight="1">
      <c r="B21" s="21"/>
      <c r="AR21" s="21"/>
      <c r="BE21" s="239"/>
    </row>
    <row r="22" spans="1:71" s="1" customFormat="1" ht="12" customHeight="1">
      <c r="B22" s="21"/>
      <c r="D22" s="28" t="s">
        <v>36</v>
      </c>
      <c r="AR22" s="21"/>
      <c r="BE22" s="239"/>
    </row>
    <row r="23" spans="1:71" s="1" customFormat="1" ht="16.5" customHeight="1">
      <c r="B23" s="21"/>
      <c r="E23" s="246" t="s">
        <v>1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R23" s="21"/>
      <c r="BE23" s="239"/>
    </row>
    <row r="24" spans="1:71" s="1" customFormat="1" ht="6.95" customHeight="1">
      <c r="B24" s="21"/>
      <c r="AR24" s="21"/>
      <c r="BE24" s="239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9"/>
    </row>
    <row r="26" spans="1:71" s="2" customFormat="1" ht="25.9" customHeight="1">
      <c r="A26" s="33"/>
      <c r="B26" s="34"/>
      <c r="C26" s="33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7">
        <f>ROUND(AG94,0)</f>
        <v>0</v>
      </c>
      <c r="AL26" s="248"/>
      <c r="AM26" s="248"/>
      <c r="AN26" s="248"/>
      <c r="AO26" s="248"/>
      <c r="AP26" s="33"/>
      <c r="AQ26" s="33"/>
      <c r="AR26" s="34"/>
      <c r="BE26" s="239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9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9" t="s">
        <v>38</v>
      </c>
      <c r="M28" s="249"/>
      <c r="N28" s="249"/>
      <c r="O28" s="249"/>
      <c r="P28" s="249"/>
      <c r="Q28" s="33"/>
      <c r="R28" s="33"/>
      <c r="S28" s="33"/>
      <c r="T28" s="33"/>
      <c r="U28" s="33"/>
      <c r="V28" s="33"/>
      <c r="W28" s="249" t="s">
        <v>39</v>
      </c>
      <c r="X28" s="249"/>
      <c r="Y28" s="249"/>
      <c r="Z28" s="249"/>
      <c r="AA28" s="249"/>
      <c r="AB28" s="249"/>
      <c r="AC28" s="249"/>
      <c r="AD28" s="249"/>
      <c r="AE28" s="249"/>
      <c r="AF28" s="33"/>
      <c r="AG28" s="33"/>
      <c r="AH28" s="33"/>
      <c r="AI28" s="33"/>
      <c r="AJ28" s="33"/>
      <c r="AK28" s="249" t="s">
        <v>40</v>
      </c>
      <c r="AL28" s="249"/>
      <c r="AM28" s="249"/>
      <c r="AN28" s="249"/>
      <c r="AO28" s="249"/>
      <c r="AP28" s="33"/>
      <c r="AQ28" s="33"/>
      <c r="AR28" s="34"/>
      <c r="BE28" s="239"/>
    </row>
    <row r="29" spans="1:71" s="3" customFormat="1" ht="14.45" customHeight="1">
      <c r="B29" s="38"/>
      <c r="D29" s="28" t="s">
        <v>41</v>
      </c>
      <c r="F29" s="28" t="s">
        <v>42</v>
      </c>
      <c r="L29" s="252">
        <v>0.21</v>
      </c>
      <c r="M29" s="251"/>
      <c r="N29" s="251"/>
      <c r="O29" s="251"/>
      <c r="P29" s="251"/>
      <c r="W29" s="250">
        <f>ROUND(AZ94, 0)</f>
        <v>0</v>
      </c>
      <c r="X29" s="251"/>
      <c r="Y29" s="251"/>
      <c r="Z29" s="251"/>
      <c r="AA29" s="251"/>
      <c r="AB29" s="251"/>
      <c r="AC29" s="251"/>
      <c r="AD29" s="251"/>
      <c r="AE29" s="251"/>
      <c r="AK29" s="250">
        <f>ROUND(AV94, 0)</f>
        <v>0</v>
      </c>
      <c r="AL29" s="251"/>
      <c r="AM29" s="251"/>
      <c r="AN29" s="251"/>
      <c r="AO29" s="251"/>
      <c r="AR29" s="38"/>
      <c r="BE29" s="240"/>
    </row>
    <row r="30" spans="1:71" s="3" customFormat="1" ht="14.45" customHeight="1">
      <c r="B30" s="38"/>
      <c r="F30" s="28" t="s">
        <v>43</v>
      </c>
      <c r="L30" s="252">
        <v>0.15</v>
      </c>
      <c r="M30" s="251"/>
      <c r="N30" s="251"/>
      <c r="O30" s="251"/>
      <c r="P30" s="251"/>
      <c r="W30" s="250">
        <f>ROUND(BA94, 0)</f>
        <v>0</v>
      </c>
      <c r="X30" s="251"/>
      <c r="Y30" s="251"/>
      <c r="Z30" s="251"/>
      <c r="AA30" s="251"/>
      <c r="AB30" s="251"/>
      <c r="AC30" s="251"/>
      <c r="AD30" s="251"/>
      <c r="AE30" s="251"/>
      <c r="AK30" s="250">
        <f>ROUND(AW94, 0)</f>
        <v>0</v>
      </c>
      <c r="AL30" s="251"/>
      <c r="AM30" s="251"/>
      <c r="AN30" s="251"/>
      <c r="AO30" s="251"/>
      <c r="AR30" s="38"/>
      <c r="BE30" s="240"/>
    </row>
    <row r="31" spans="1:71" s="3" customFormat="1" ht="14.45" hidden="1" customHeight="1">
      <c r="B31" s="38"/>
      <c r="F31" s="28" t="s">
        <v>44</v>
      </c>
      <c r="L31" s="252">
        <v>0.21</v>
      </c>
      <c r="M31" s="251"/>
      <c r="N31" s="251"/>
      <c r="O31" s="251"/>
      <c r="P31" s="251"/>
      <c r="W31" s="250">
        <f>ROUND(BB94, 0)</f>
        <v>0</v>
      </c>
      <c r="X31" s="251"/>
      <c r="Y31" s="251"/>
      <c r="Z31" s="251"/>
      <c r="AA31" s="251"/>
      <c r="AB31" s="251"/>
      <c r="AC31" s="251"/>
      <c r="AD31" s="251"/>
      <c r="AE31" s="251"/>
      <c r="AK31" s="250">
        <v>0</v>
      </c>
      <c r="AL31" s="251"/>
      <c r="AM31" s="251"/>
      <c r="AN31" s="251"/>
      <c r="AO31" s="251"/>
      <c r="AR31" s="38"/>
      <c r="BE31" s="240"/>
    </row>
    <row r="32" spans="1:71" s="3" customFormat="1" ht="14.45" hidden="1" customHeight="1">
      <c r="B32" s="38"/>
      <c r="F32" s="28" t="s">
        <v>45</v>
      </c>
      <c r="L32" s="252">
        <v>0.15</v>
      </c>
      <c r="M32" s="251"/>
      <c r="N32" s="251"/>
      <c r="O32" s="251"/>
      <c r="P32" s="251"/>
      <c r="W32" s="250">
        <f>ROUND(BC94, 0)</f>
        <v>0</v>
      </c>
      <c r="X32" s="251"/>
      <c r="Y32" s="251"/>
      <c r="Z32" s="251"/>
      <c r="AA32" s="251"/>
      <c r="AB32" s="251"/>
      <c r="AC32" s="251"/>
      <c r="AD32" s="251"/>
      <c r="AE32" s="251"/>
      <c r="AK32" s="250">
        <v>0</v>
      </c>
      <c r="AL32" s="251"/>
      <c r="AM32" s="251"/>
      <c r="AN32" s="251"/>
      <c r="AO32" s="251"/>
      <c r="AR32" s="38"/>
      <c r="BE32" s="240"/>
    </row>
    <row r="33" spans="1:57" s="3" customFormat="1" ht="14.45" hidden="1" customHeight="1">
      <c r="B33" s="38"/>
      <c r="F33" s="28" t="s">
        <v>46</v>
      </c>
      <c r="L33" s="252">
        <v>0</v>
      </c>
      <c r="M33" s="251"/>
      <c r="N33" s="251"/>
      <c r="O33" s="251"/>
      <c r="P33" s="251"/>
      <c r="W33" s="250">
        <f>ROUND(BD94, 0)</f>
        <v>0</v>
      </c>
      <c r="X33" s="251"/>
      <c r="Y33" s="251"/>
      <c r="Z33" s="251"/>
      <c r="AA33" s="251"/>
      <c r="AB33" s="251"/>
      <c r="AC33" s="251"/>
      <c r="AD33" s="251"/>
      <c r="AE33" s="251"/>
      <c r="AK33" s="250">
        <v>0</v>
      </c>
      <c r="AL33" s="251"/>
      <c r="AM33" s="251"/>
      <c r="AN33" s="251"/>
      <c r="AO33" s="251"/>
      <c r="AR33" s="38"/>
      <c r="BE33" s="240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9"/>
    </row>
    <row r="35" spans="1:57" s="2" customFormat="1" ht="25.9" customHeight="1">
      <c r="A35" s="33"/>
      <c r="B35" s="34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256" t="s">
        <v>49</v>
      </c>
      <c r="Y35" s="254"/>
      <c r="Z35" s="254"/>
      <c r="AA35" s="254"/>
      <c r="AB35" s="254"/>
      <c r="AC35" s="41"/>
      <c r="AD35" s="41"/>
      <c r="AE35" s="41"/>
      <c r="AF35" s="41"/>
      <c r="AG35" s="41"/>
      <c r="AH35" s="41"/>
      <c r="AI35" s="41"/>
      <c r="AJ35" s="41"/>
      <c r="AK35" s="253">
        <f>SUM(AK26:AK33)</f>
        <v>0</v>
      </c>
      <c r="AL35" s="254"/>
      <c r="AM35" s="254"/>
      <c r="AN35" s="254"/>
      <c r="AO35" s="255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50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51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3"/>
      <c r="B60" s="34"/>
      <c r="C60" s="33"/>
      <c r="D60" s="46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52</v>
      </c>
      <c r="AI60" s="36"/>
      <c r="AJ60" s="36"/>
      <c r="AK60" s="36"/>
      <c r="AL60" s="36"/>
      <c r="AM60" s="46" t="s">
        <v>53</v>
      </c>
      <c r="AN60" s="36"/>
      <c r="AO60" s="36"/>
      <c r="AP60" s="33"/>
      <c r="AQ60" s="33"/>
      <c r="AR60" s="34"/>
      <c r="BE60" s="33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3"/>
      <c r="B64" s="34"/>
      <c r="C64" s="33"/>
      <c r="D64" s="44" t="s">
        <v>54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55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3"/>
      <c r="B75" s="34"/>
      <c r="C75" s="33"/>
      <c r="D75" s="46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52</v>
      </c>
      <c r="AI75" s="36"/>
      <c r="AJ75" s="36"/>
      <c r="AK75" s="36"/>
      <c r="AL75" s="36"/>
      <c r="AM75" s="46" t="s">
        <v>53</v>
      </c>
      <c r="AN75" s="36"/>
      <c r="AO75" s="36"/>
      <c r="AP75" s="33"/>
      <c r="AQ75" s="33"/>
      <c r="AR75" s="34"/>
      <c r="BE75" s="33"/>
    </row>
    <row r="76" spans="1:57" s="2" customFormat="1" ht="11.25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14</v>
      </c>
      <c r="L84" s="4" t="str">
        <f>K5</f>
        <v>Projektis269</v>
      </c>
      <c r="AR84" s="52"/>
    </row>
    <row r="85" spans="1:91" s="5" customFormat="1" ht="36.950000000000003" customHeight="1">
      <c r="B85" s="53"/>
      <c r="C85" s="54" t="s">
        <v>17</v>
      </c>
      <c r="L85" s="219" t="str">
        <f>K6</f>
        <v>Stavební úpravy 2.n.p. budovy SPOŠ D.K.n.L.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21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Dvůr Králové nad Labem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23</v>
      </c>
      <c r="AJ87" s="33"/>
      <c r="AK87" s="33"/>
      <c r="AL87" s="33"/>
      <c r="AM87" s="221" t="str">
        <f>IF(AN8= "","",AN8)</f>
        <v>4. 1. 2021</v>
      </c>
      <c r="AN87" s="221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25.7" customHeight="1">
      <c r="A89" s="33"/>
      <c r="B89" s="34"/>
      <c r="C89" s="28" t="s">
        <v>25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SPOŠ Dvůr Králové n.L., El. Krásnohorské 2069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31</v>
      </c>
      <c r="AJ89" s="33"/>
      <c r="AK89" s="33"/>
      <c r="AL89" s="33"/>
      <c r="AM89" s="222" t="str">
        <f>IF(E17="","",E17)</f>
        <v>Projektis spol. s r.o., Legionářská 562, D.K.n.L.</v>
      </c>
      <c r="AN89" s="223"/>
      <c r="AO89" s="223"/>
      <c r="AP89" s="223"/>
      <c r="AQ89" s="33"/>
      <c r="AR89" s="34"/>
      <c r="AS89" s="224" t="s">
        <v>57</v>
      </c>
      <c r="AT89" s="225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29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34</v>
      </c>
      <c r="AJ90" s="33"/>
      <c r="AK90" s="33"/>
      <c r="AL90" s="33"/>
      <c r="AM90" s="222" t="str">
        <f>IF(E20="","",E20)</f>
        <v>ing. V. Švehla</v>
      </c>
      <c r="AN90" s="223"/>
      <c r="AO90" s="223"/>
      <c r="AP90" s="223"/>
      <c r="AQ90" s="33"/>
      <c r="AR90" s="34"/>
      <c r="AS90" s="226"/>
      <c r="AT90" s="227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26"/>
      <c r="AT91" s="227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28" t="s">
        <v>58</v>
      </c>
      <c r="D92" s="229"/>
      <c r="E92" s="229"/>
      <c r="F92" s="229"/>
      <c r="G92" s="229"/>
      <c r="H92" s="61"/>
      <c r="I92" s="231" t="s">
        <v>59</v>
      </c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F92" s="229"/>
      <c r="AG92" s="230" t="s">
        <v>60</v>
      </c>
      <c r="AH92" s="229"/>
      <c r="AI92" s="229"/>
      <c r="AJ92" s="229"/>
      <c r="AK92" s="229"/>
      <c r="AL92" s="229"/>
      <c r="AM92" s="229"/>
      <c r="AN92" s="231" t="s">
        <v>61</v>
      </c>
      <c r="AO92" s="229"/>
      <c r="AP92" s="232"/>
      <c r="AQ92" s="62" t="s">
        <v>62</v>
      </c>
      <c r="AR92" s="34"/>
      <c r="AS92" s="63" t="s">
        <v>63</v>
      </c>
      <c r="AT92" s="64" t="s">
        <v>64</v>
      </c>
      <c r="AU92" s="64" t="s">
        <v>65</v>
      </c>
      <c r="AV92" s="64" t="s">
        <v>66</v>
      </c>
      <c r="AW92" s="64" t="s">
        <v>67</v>
      </c>
      <c r="AX92" s="64" t="s">
        <v>68</v>
      </c>
      <c r="AY92" s="64" t="s">
        <v>69</v>
      </c>
      <c r="AZ92" s="64" t="s">
        <v>70</v>
      </c>
      <c r="BA92" s="64" t="s">
        <v>71</v>
      </c>
      <c r="BB92" s="64" t="s">
        <v>72</v>
      </c>
      <c r="BC92" s="64" t="s">
        <v>73</v>
      </c>
      <c r="BD92" s="65" t="s">
        <v>74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75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6">
        <f>ROUND(SUM(AG95:AG100),0)</f>
        <v>0</v>
      </c>
      <c r="AH94" s="236"/>
      <c r="AI94" s="236"/>
      <c r="AJ94" s="236"/>
      <c r="AK94" s="236"/>
      <c r="AL94" s="236"/>
      <c r="AM94" s="236"/>
      <c r="AN94" s="237">
        <f t="shared" ref="AN94:AN100" si="0">SUM(AG94,AT94)</f>
        <v>0</v>
      </c>
      <c r="AO94" s="237"/>
      <c r="AP94" s="237"/>
      <c r="AQ94" s="73" t="s">
        <v>1</v>
      </c>
      <c r="AR94" s="69"/>
      <c r="AS94" s="74">
        <f>ROUND(SUM(AS95:AS100),0)</f>
        <v>0</v>
      </c>
      <c r="AT94" s="75">
        <f t="shared" ref="AT94:AT100" si="1">ROUND(SUM(AV94:AW94),0)</f>
        <v>0</v>
      </c>
      <c r="AU94" s="76">
        <f>ROUND(SUM(AU95:AU100),5)</f>
        <v>0</v>
      </c>
      <c r="AV94" s="75">
        <f>ROUND(AZ94*L29,0)</f>
        <v>0</v>
      </c>
      <c r="AW94" s="75">
        <f>ROUND(BA94*L30,0)</f>
        <v>0</v>
      </c>
      <c r="AX94" s="75">
        <f>ROUND(BB94*L29,0)</f>
        <v>0</v>
      </c>
      <c r="AY94" s="75">
        <f>ROUND(BC94*L30,0)</f>
        <v>0</v>
      </c>
      <c r="AZ94" s="75">
        <f>ROUND(SUM(AZ95:AZ100),0)</f>
        <v>0</v>
      </c>
      <c r="BA94" s="75">
        <f>ROUND(SUM(BA95:BA100),0)</f>
        <v>0</v>
      </c>
      <c r="BB94" s="75">
        <f>ROUND(SUM(BB95:BB100),0)</f>
        <v>0</v>
      </c>
      <c r="BC94" s="75">
        <f>ROUND(SUM(BC95:BC100),0)</f>
        <v>0</v>
      </c>
      <c r="BD94" s="77">
        <f>ROUND(SUM(BD95:BD100),0)</f>
        <v>0</v>
      </c>
      <c r="BS94" s="78" t="s">
        <v>76</v>
      </c>
      <c r="BT94" s="78" t="s">
        <v>77</v>
      </c>
      <c r="BU94" s="79" t="s">
        <v>78</v>
      </c>
      <c r="BV94" s="78" t="s">
        <v>79</v>
      </c>
      <c r="BW94" s="78" t="s">
        <v>4</v>
      </c>
      <c r="BX94" s="78" t="s">
        <v>80</v>
      </c>
      <c r="CL94" s="78" t="s">
        <v>1</v>
      </c>
    </row>
    <row r="95" spans="1:91" s="7" customFormat="1" ht="16.5" customHeight="1">
      <c r="A95" s="80" t="s">
        <v>81</v>
      </c>
      <c r="B95" s="81"/>
      <c r="C95" s="82"/>
      <c r="D95" s="233" t="s">
        <v>8</v>
      </c>
      <c r="E95" s="233"/>
      <c r="F95" s="233"/>
      <c r="G95" s="233"/>
      <c r="H95" s="233"/>
      <c r="I95" s="83"/>
      <c r="J95" s="233" t="s">
        <v>82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34">
        <f>'1 - AR a ST část'!J30</f>
        <v>0</v>
      </c>
      <c r="AH95" s="235"/>
      <c r="AI95" s="235"/>
      <c r="AJ95" s="235"/>
      <c r="AK95" s="235"/>
      <c r="AL95" s="235"/>
      <c r="AM95" s="235"/>
      <c r="AN95" s="234">
        <f t="shared" si="0"/>
        <v>0</v>
      </c>
      <c r="AO95" s="235"/>
      <c r="AP95" s="235"/>
      <c r="AQ95" s="84" t="s">
        <v>83</v>
      </c>
      <c r="AR95" s="81"/>
      <c r="AS95" s="85">
        <v>0</v>
      </c>
      <c r="AT95" s="86">
        <f t="shared" si="1"/>
        <v>0</v>
      </c>
      <c r="AU95" s="87">
        <f>'1 - AR a ST část'!P136</f>
        <v>0</v>
      </c>
      <c r="AV95" s="86">
        <f>'1 - AR a ST část'!J33</f>
        <v>0</v>
      </c>
      <c r="AW95" s="86">
        <f>'1 - AR a ST část'!J34</f>
        <v>0</v>
      </c>
      <c r="AX95" s="86">
        <f>'1 - AR a ST část'!J35</f>
        <v>0</v>
      </c>
      <c r="AY95" s="86">
        <f>'1 - AR a ST část'!J36</f>
        <v>0</v>
      </c>
      <c r="AZ95" s="86">
        <f>'1 - AR a ST část'!F33</f>
        <v>0</v>
      </c>
      <c r="BA95" s="86">
        <f>'1 - AR a ST část'!F34</f>
        <v>0</v>
      </c>
      <c r="BB95" s="86">
        <f>'1 - AR a ST část'!F35</f>
        <v>0</v>
      </c>
      <c r="BC95" s="86">
        <f>'1 - AR a ST část'!F36</f>
        <v>0</v>
      </c>
      <c r="BD95" s="88">
        <f>'1 - AR a ST část'!F37</f>
        <v>0</v>
      </c>
      <c r="BT95" s="89" t="s">
        <v>8</v>
      </c>
      <c r="BV95" s="89" t="s">
        <v>79</v>
      </c>
      <c r="BW95" s="89" t="s">
        <v>84</v>
      </c>
      <c r="BX95" s="89" t="s">
        <v>4</v>
      </c>
      <c r="CL95" s="89" t="s">
        <v>1</v>
      </c>
      <c r="CM95" s="89" t="s">
        <v>85</v>
      </c>
    </row>
    <row r="96" spans="1:91" s="7" customFormat="1" ht="16.5" customHeight="1">
      <c r="A96" s="80" t="s">
        <v>81</v>
      </c>
      <c r="B96" s="81"/>
      <c r="C96" s="82"/>
      <c r="D96" s="233" t="s">
        <v>85</v>
      </c>
      <c r="E96" s="233"/>
      <c r="F96" s="233"/>
      <c r="G96" s="233"/>
      <c r="H96" s="233"/>
      <c r="I96" s="83"/>
      <c r="J96" s="233" t="s">
        <v>86</v>
      </c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33"/>
      <c r="Z96" s="233"/>
      <c r="AA96" s="233"/>
      <c r="AB96" s="233"/>
      <c r="AC96" s="233"/>
      <c r="AD96" s="233"/>
      <c r="AE96" s="233"/>
      <c r="AF96" s="233"/>
      <c r="AG96" s="234">
        <f>'2 - Větrání'!J30</f>
        <v>0</v>
      </c>
      <c r="AH96" s="235"/>
      <c r="AI96" s="235"/>
      <c r="AJ96" s="235"/>
      <c r="AK96" s="235"/>
      <c r="AL96" s="235"/>
      <c r="AM96" s="235"/>
      <c r="AN96" s="234">
        <f t="shared" si="0"/>
        <v>0</v>
      </c>
      <c r="AO96" s="235"/>
      <c r="AP96" s="235"/>
      <c r="AQ96" s="84" t="s">
        <v>83</v>
      </c>
      <c r="AR96" s="81"/>
      <c r="AS96" s="85">
        <v>0</v>
      </c>
      <c r="AT96" s="86">
        <f t="shared" si="1"/>
        <v>0</v>
      </c>
      <c r="AU96" s="87">
        <f>'2 - Větrání'!P119</f>
        <v>0</v>
      </c>
      <c r="AV96" s="86">
        <f>'2 - Větrání'!J33</f>
        <v>0</v>
      </c>
      <c r="AW96" s="86">
        <f>'2 - Větrání'!J34</f>
        <v>0</v>
      </c>
      <c r="AX96" s="86">
        <f>'2 - Větrání'!J35</f>
        <v>0</v>
      </c>
      <c r="AY96" s="86">
        <f>'2 - Větrání'!J36</f>
        <v>0</v>
      </c>
      <c r="AZ96" s="86">
        <f>'2 - Větrání'!F33</f>
        <v>0</v>
      </c>
      <c r="BA96" s="86">
        <f>'2 - Větrání'!F34</f>
        <v>0</v>
      </c>
      <c r="BB96" s="86">
        <f>'2 - Větrání'!F35</f>
        <v>0</v>
      </c>
      <c r="BC96" s="86">
        <f>'2 - Větrání'!F36</f>
        <v>0</v>
      </c>
      <c r="BD96" s="88">
        <f>'2 - Větrání'!F37</f>
        <v>0</v>
      </c>
      <c r="BT96" s="89" t="s">
        <v>8</v>
      </c>
      <c r="BV96" s="89" t="s">
        <v>79</v>
      </c>
      <c r="BW96" s="89" t="s">
        <v>87</v>
      </c>
      <c r="BX96" s="89" t="s">
        <v>4</v>
      </c>
      <c r="CL96" s="89" t="s">
        <v>1</v>
      </c>
      <c r="CM96" s="89" t="s">
        <v>85</v>
      </c>
    </row>
    <row r="97" spans="1:91" s="7" customFormat="1" ht="16.5" customHeight="1">
      <c r="A97" s="80" t="s">
        <v>81</v>
      </c>
      <c r="B97" s="81"/>
      <c r="C97" s="82"/>
      <c r="D97" s="233" t="s">
        <v>88</v>
      </c>
      <c r="E97" s="233"/>
      <c r="F97" s="233"/>
      <c r="G97" s="233"/>
      <c r="H97" s="233"/>
      <c r="I97" s="83"/>
      <c r="J97" s="233" t="s">
        <v>89</v>
      </c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33"/>
      <c r="Z97" s="233"/>
      <c r="AA97" s="233"/>
      <c r="AB97" s="233"/>
      <c r="AC97" s="233"/>
      <c r="AD97" s="233"/>
      <c r="AE97" s="233"/>
      <c r="AF97" s="233"/>
      <c r="AG97" s="234">
        <f>'3 - Elektroinstalace'!J30</f>
        <v>0</v>
      </c>
      <c r="AH97" s="235"/>
      <c r="AI97" s="235"/>
      <c r="AJ97" s="235"/>
      <c r="AK97" s="235"/>
      <c r="AL97" s="235"/>
      <c r="AM97" s="235"/>
      <c r="AN97" s="234">
        <f t="shared" si="0"/>
        <v>0</v>
      </c>
      <c r="AO97" s="235"/>
      <c r="AP97" s="235"/>
      <c r="AQ97" s="84" t="s">
        <v>83</v>
      </c>
      <c r="AR97" s="81"/>
      <c r="AS97" s="85">
        <v>0</v>
      </c>
      <c r="AT97" s="86">
        <f t="shared" si="1"/>
        <v>0</v>
      </c>
      <c r="AU97" s="87">
        <f>'3 - Elektroinstalace'!P118</f>
        <v>0</v>
      </c>
      <c r="AV97" s="86">
        <f>'3 - Elektroinstalace'!J33</f>
        <v>0</v>
      </c>
      <c r="AW97" s="86">
        <f>'3 - Elektroinstalace'!J34</f>
        <v>0</v>
      </c>
      <c r="AX97" s="86">
        <f>'3 - Elektroinstalace'!J35</f>
        <v>0</v>
      </c>
      <c r="AY97" s="86">
        <f>'3 - Elektroinstalace'!J36</f>
        <v>0</v>
      </c>
      <c r="AZ97" s="86">
        <f>'3 - Elektroinstalace'!F33</f>
        <v>0</v>
      </c>
      <c r="BA97" s="86">
        <f>'3 - Elektroinstalace'!F34</f>
        <v>0</v>
      </c>
      <c r="BB97" s="86">
        <f>'3 - Elektroinstalace'!F35</f>
        <v>0</v>
      </c>
      <c r="BC97" s="86">
        <f>'3 - Elektroinstalace'!F36</f>
        <v>0</v>
      </c>
      <c r="BD97" s="88">
        <f>'3 - Elektroinstalace'!F37</f>
        <v>0</v>
      </c>
      <c r="BT97" s="89" t="s">
        <v>8</v>
      </c>
      <c r="BV97" s="89" t="s">
        <v>79</v>
      </c>
      <c r="BW97" s="89" t="s">
        <v>90</v>
      </c>
      <c r="BX97" s="89" t="s">
        <v>4</v>
      </c>
      <c r="CL97" s="89" t="s">
        <v>1</v>
      </c>
      <c r="CM97" s="89" t="s">
        <v>85</v>
      </c>
    </row>
    <row r="98" spans="1:91" s="7" customFormat="1" ht="16.5" customHeight="1">
      <c r="A98" s="80" t="s">
        <v>81</v>
      </c>
      <c r="B98" s="81"/>
      <c r="C98" s="82"/>
      <c r="D98" s="233" t="s">
        <v>91</v>
      </c>
      <c r="E98" s="233"/>
      <c r="F98" s="233"/>
      <c r="G98" s="233"/>
      <c r="H98" s="233"/>
      <c r="I98" s="83"/>
      <c r="J98" s="233" t="s">
        <v>92</v>
      </c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33"/>
      <c r="Z98" s="233"/>
      <c r="AA98" s="233"/>
      <c r="AB98" s="233"/>
      <c r="AC98" s="233"/>
      <c r="AD98" s="233"/>
      <c r="AE98" s="233"/>
      <c r="AF98" s="233"/>
      <c r="AG98" s="234">
        <f>'4 - Zdravotní technika'!J30</f>
        <v>0</v>
      </c>
      <c r="AH98" s="235"/>
      <c r="AI98" s="235"/>
      <c r="AJ98" s="235"/>
      <c r="AK98" s="235"/>
      <c r="AL98" s="235"/>
      <c r="AM98" s="235"/>
      <c r="AN98" s="234">
        <f t="shared" si="0"/>
        <v>0</v>
      </c>
      <c r="AO98" s="235"/>
      <c r="AP98" s="235"/>
      <c r="AQ98" s="84" t="s">
        <v>83</v>
      </c>
      <c r="AR98" s="81"/>
      <c r="AS98" s="85">
        <v>0</v>
      </c>
      <c r="AT98" s="86">
        <f t="shared" si="1"/>
        <v>0</v>
      </c>
      <c r="AU98" s="87">
        <f>'4 - Zdravotní technika'!P124</f>
        <v>0</v>
      </c>
      <c r="AV98" s="86">
        <f>'4 - Zdravotní technika'!J33</f>
        <v>0</v>
      </c>
      <c r="AW98" s="86">
        <f>'4 - Zdravotní technika'!J34</f>
        <v>0</v>
      </c>
      <c r="AX98" s="86">
        <f>'4 - Zdravotní technika'!J35</f>
        <v>0</v>
      </c>
      <c r="AY98" s="86">
        <f>'4 - Zdravotní technika'!J36</f>
        <v>0</v>
      </c>
      <c r="AZ98" s="86">
        <f>'4 - Zdravotní technika'!F33</f>
        <v>0</v>
      </c>
      <c r="BA98" s="86">
        <f>'4 - Zdravotní technika'!F34</f>
        <v>0</v>
      </c>
      <c r="BB98" s="86">
        <f>'4 - Zdravotní technika'!F35</f>
        <v>0</v>
      </c>
      <c r="BC98" s="86">
        <f>'4 - Zdravotní technika'!F36</f>
        <v>0</v>
      </c>
      <c r="BD98" s="88">
        <f>'4 - Zdravotní technika'!F37</f>
        <v>0</v>
      </c>
      <c r="BT98" s="89" t="s">
        <v>8</v>
      </c>
      <c r="BV98" s="89" t="s">
        <v>79</v>
      </c>
      <c r="BW98" s="89" t="s">
        <v>93</v>
      </c>
      <c r="BX98" s="89" t="s">
        <v>4</v>
      </c>
      <c r="CL98" s="89" t="s">
        <v>1</v>
      </c>
      <c r="CM98" s="89" t="s">
        <v>85</v>
      </c>
    </row>
    <row r="99" spans="1:91" s="7" customFormat="1" ht="16.5" customHeight="1">
      <c r="A99" s="80" t="s">
        <v>81</v>
      </c>
      <c r="B99" s="81"/>
      <c r="C99" s="82"/>
      <c r="D99" s="233" t="s">
        <v>94</v>
      </c>
      <c r="E99" s="233"/>
      <c r="F99" s="233"/>
      <c r="G99" s="233"/>
      <c r="H99" s="233"/>
      <c r="I99" s="83"/>
      <c r="J99" s="233" t="s">
        <v>95</v>
      </c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33"/>
      <c r="Z99" s="233"/>
      <c r="AA99" s="233"/>
      <c r="AB99" s="233"/>
      <c r="AC99" s="233"/>
      <c r="AD99" s="233"/>
      <c r="AE99" s="233"/>
      <c r="AF99" s="233"/>
      <c r="AG99" s="234">
        <f>'5 - Vytápění'!J30</f>
        <v>0</v>
      </c>
      <c r="AH99" s="235"/>
      <c r="AI99" s="235"/>
      <c r="AJ99" s="235"/>
      <c r="AK99" s="235"/>
      <c r="AL99" s="235"/>
      <c r="AM99" s="235"/>
      <c r="AN99" s="234">
        <f t="shared" si="0"/>
        <v>0</v>
      </c>
      <c r="AO99" s="235"/>
      <c r="AP99" s="235"/>
      <c r="AQ99" s="84" t="s">
        <v>83</v>
      </c>
      <c r="AR99" s="81"/>
      <c r="AS99" s="85">
        <v>0</v>
      </c>
      <c r="AT99" s="86">
        <f t="shared" si="1"/>
        <v>0</v>
      </c>
      <c r="AU99" s="87">
        <f>'5 - Vytápění'!P124</f>
        <v>0</v>
      </c>
      <c r="AV99" s="86">
        <f>'5 - Vytápění'!J33</f>
        <v>0</v>
      </c>
      <c r="AW99" s="86">
        <f>'5 - Vytápění'!J34</f>
        <v>0</v>
      </c>
      <c r="AX99" s="86">
        <f>'5 - Vytápění'!J35</f>
        <v>0</v>
      </c>
      <c r="AY99" s="86">
        <f>'5 - Vytápění'!J36</f>
        <v>0</v>
      </c>
      <c r="AZ99" s="86">
        <f>'5 - Vytápění'!F33</f>
        <v>0</v>
      </c>
      <c r="BA99" s="86">
        <f>'5 - Vytápění'!F34</f>
        <v>0</v>
      </c>
      <c r="BB99" s="86">
        <f>'5 - Vytápění'!F35</f>
        <v>0</v>
      </c>
      <c r="BC99" s="86">
        <f>'5 - Vytápění'!F36</f>
        <v>0</v>
      </c>
      <c r="BD99" s="88">
        <f>'5 - Vytápění'!F37</f>
        <v>0</v>
      </c>
      <c r="BT99" s="89" t="s">
        <v>8</v>
      </c>
      <c r="BV99" s="89" t="s">
        <v>79</v>
      </c>
      <c r="BW99" s="89" t="s">
        <v>96</v>
      </c>
      <c r="BX99" s="89" t="s">
        <v>4</v>
      </c>
      <c r="CL99" s="89" t="s">
        <v>1</v>
      </c>
      <c r="CM99" s="89" t="s">
        <v>85</v>
      </c>
    </row>
    <row r="100" spans="1:91" s="7" customFormat="1" ht="16.5" customHeight="1">
      <c r="A100" s="80" t="s">
        <v>81</v>
      </c>
      <c r="B100" s="81"/>
      <c r="C100" s="82"/>
      <c r="D100" s="233" t="s">
        <v>97</v>
      </c>
      <c r="E100" s="233"/>
      <c r="F100" s="233"/>
      <c r="G100" s="233"/>
      <c r="H100" s="233"/>
      <c r="I100" s="83"/>
      <c r="J100" s="233" t="s">
        <v>98</v>
      </c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33"/>
      <c r="Z100" s="233"/>
      <c r="AA100" s="233"/>
      <c r="AB100" s="233"/>
      <c r="AC100" s="233"/>
      <c r="AD100" s="233"/>
      <c r="AE100" s="233"/>
      <c r="AF100" s="233"/>
      <c r="AG100" s="234">
        <f>'6 - Vedlejší náklady'!J30</f>
        <v>0</v>
      </c>
      <c r="AH100" s="235"/>
      <c r="AI100" s="235"/>
      <c r="AJ100" s="235"/>
      <c r="AK100" s="235"/>
      <c r="AL100" s="235"/>
      <c r="AM100" s="235"/>
      <c r="AN100" s="234">
        <f t="shared" si="0"/>
        <v>0</v>
      </c>
      <c r="AO100" s="235"/>
      <c r="AP100" s="235"/>
      <c r="AQ100" s="84" t="s">
        <v>83</v>
      </c>
      <c r="AR100" s="81"/>
      <c r="AS100" s="90">
        <v>0</v>
      </c>
      <c r="AT100" s="91">
        <f t="shared" si="1"/>
        <v>0</v>
      </c>
      <c r="AU100" s="92">
        <f>'6 - Vedlejší náklady'!P126</f>
        <v>0</v>
      </c>
      <c r="AV100" s="91">
        <f>'6 - Vedlejší náklady'!J33</f>
        <v>0</v>
      </c>
      <c r="AW100" s="91">
        <f>'6 - Vedlejší náklady'!J34</f>
        <v>0</v>
      </c>
      <c r="AX100" s="91">
        <f>'6 - Vedlejší náklady'!J35</f>
        <v>0</v>
      </c>
      <c r="AY100" s="91">
        <f>'6 - Vedlejší náklady'!J36</f>
        <v>0</v>
      </c>
      <c r="AZ100" s="91">
        <f>'6 - Vedlejší náklady'!F33</f>
        <v>0</v>
      </c>
      <c r="BA100" s="91">
        <f>'6 - Vedlejší náklady'!F34</f>
        <v>0</v>
      </c>
      <c r="BB100" s="91">
        <f>'6 - Vedlejší náklady'!F35</f>
        <v>0</v>
      </c>
      <c r="BC100" s="91">
        <f>'6 - Vedlejší náklady'!F36</f>
        <v>0</v>
      </c>
      <c r="BD100" s="93">
        <f>'6 - Vedlejší náklady'!F37</f>
        <v>0</v>
      </c>
      <c r="BT100" s="89" t="s">
        <v>8</v>
      </c>
      <c r="BV100" s="89" t="s">
        <v>79</v>
      </c>
      <c r="BW100" s="89" t="s">
        <v>99</v>
      </c>
      <c r="BX100" s="89" t="s">
        <v>4</v>
      </c>
      <c r="CL100" s="89" t="s">
        <v>1</v>
      </c>
      <c r="CM100" s="89" t="s">
        <v>85</v>
      </c>
    </row>
    <row r="101" spans="1:91" s="2" customFormat="1" ht="30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4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  <row r="102" spans="1:9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34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</sheetData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1 - AR a ST část'!C2" display="/"/>
    <hyperlink ref="A96" location="'2 - Větrání'!C2" display="/"/>
    <hyperlink ref="A97" location="'3 - Elektroinstalace'!C2" display="/"/>
    <hyperlink ref="A98" location="'4 - Zdravotní technika'!C2" display="/"/>
    <hyperlink ref="A99" location="'5 - Vytápění'!C2" display="/"/>
    <hyperlink ref="A100" location="'6 - Vedlejší náklad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91"/>
  <sheetViews>
    <sheetView showGridLines="0" tabSelected="1" topLeftCell="A418" workbookViewId="0">
      <selection activeCell="F432" sqref="F43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84</v>
      </c>
      <c r="AZ2" s="94" t="s">
        <v>100</v>
      </c>
      <c r="BA2" s="94" t="s">
        <v>100</v>
      </c>
      <c r="BB2" s="94" t="s">
        <v>1</v>
      </c>
      <c r="BC2" s="94" t="s">
        <v>101</v>
      </c>
      <c r="BD2" s="94" t="s">
        <v>85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94" t="s">
        <v>102</v>
      </c>
      <c r="BA3" s="94" t="s">
        <v>102</v>
      </c>
      <c r="BB3" s="94" t="s">
        <v>1</v>
      </c>
      <c r="BC3" s="94" t="s">
        <v>103</v>
      </c>
      <c r="BD3" s="94" t="s">
        <v>85</v>
      </c>
    </row>
    <row r="4" spans="1:56" s="1" customFormat="1" ht="24.95" customHeight="1">
      <c r="B4" s="21"/>
      <c r="D4" s="22" t="s">
        <v>104</v>
      </c>
      <c r="L4" s="21"/>
      <c r="M4" s="95" t="s">
        <v>11</v>
      </c>
      <c r="AT4" s="18" t="s">
        <v>3</v>
      </c>
      <c r="AZ4" s="94" t="s">
        <v>105</v>
      </c>
      <c r="BA4" s="94" t="s">
        <v>105</v>
      </c>
      <c r="BB4" s="94" t="s">
        <v>1</v>
      </c>
      <c r="BC4" s="94" t="s">
        <v>106</v>
      </c>
      <c r="BD4" s="94" t="s">
        <v>85</v>
      </c>
    </row>
    <row r="5" spans="1:56" s="1" customFormat="1" ht="6.95" customHeight="1">
      <c r="B5" s="21"/>
      <c r="L5" s="21"/>
      <c r="AZ5" s="94" t="s">
        <v>107</v>
      </c>
      <c r="BA5" s="94" t="s">
        <v>107</v>
      </c>
      <c r="BB5" s="94" t="s">
        <v>1</v>
      </c>
      <c r="BC5" s="94" t="s">
        <v>108</v>
      </c>
      <c r="BD5" s="94" t="s">
        <v>85</v>
      </c>
    </row>
    <row r="6" spans="1:56" s="1" customFormat="1" ht="12" customHeight="1">
      <c r="B6" s="21"/>
      <c r="D6" s="28" t="s">
        <v>17</v>
      </c>
      <c r="L6" s="21"/>
      <c r="AZ6" s="94" t="s">
        <v>109</v>
      </c>
      <c r="BA6" s="94" t="s">
        <v>109</v>
      </c>
      <c r="BB6" s="94" t="s">
        <v>1</v>
      </c>
      <c r="BC6" s="94" t="s">
        <v>110</v>
      </c>
      <c r="BD6" s="94" t="s">
        <v>85</v>
      </c>
    </row>
    <row r="7" spans="1:56" s="1" customFormat="1" ht="16.5" customHeight="1">
      <c r="B7" s="21"/>
      <c r="E7" s="258" t="str">
        <f>'Rekapitulace stavby'!K6</f>
        <v>Stavební úpravy 2.n.p. budovy SPOŠ D.K.n.L.</v>
      </c>
      <c r="F7" s="259"/>
      <c r="G7" s="259"/>
      <c r="H7" s="259"/>
      <c r="L7" s="21"/>
      <c r="AZ7" s="94" t="s">
        <v>111</v>
      </c>
      <c r="BA7" s="94" t="s">
        <v>111</v>
      </c>
      <c r="BB7" s="94" t="s">
        <v>1</v>
      </c>
      <c r="BC7" s="94" t="s">
        <v>112</v>
      </c>
      <c r="BD7" s="94" t="s">
        <v>85</v>
      </c>
    </row>
    <row r="8" spans="1:56" s="2" customFormat="1" ht="12" customHeight="1">
      <c r="A8" s="33"/>
      <c r="B8" s="34"/>
      <c r="C8" s="33"/>
      <c r="D8" s="28" t="s">
        <v>113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94" t="s">
        <v>114</v>
      </c>
      <c r="BA8" s="94" t="s">
        <v>114</v>
      </c>
      <c r="BB8" s="94" t="s">
        <v>1</v>
      </c>
      <c r="BC8" s="94" t="s">
        <v>115</v>
      </c>
      <c r="BD8" s="94" t="s">
        <v>85</v>
      </c>
    </row>
    <row r="9" spans="1:56" s="2" customFormat="1" ht="16.5" customHeight="1">
      <c r="A9" s="33"/>
      <c r="B9" s="34"/>
      <c r="C9" s="33"/>
      <c r="D9" s="33"/>
      <c r="E9" s="219" t="s">
        <v>116</v>
      </c>
      <c r="F9" s="260"/>
      <c r="G9" s="260"/>
      <c r="H9" s="26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94" t="s">
        <v>117</v>
      </c>
      <c r="BA9" s="94" t="s">
        <v>118</v>
      </c>
      <c r="BB9" s="94" t="s">
        <v>1</v>
      </c>
      <c r="BC9" s="94" t="s">
        <v>119</v>
      </c>
      <c r="BD9" s="94" t="s">
        <v>85</v>
      </c>
    </row>
    <row r="10" spans="1:5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94" t="s">
        <v>120</v>
      </c>
      <c r="BA10" s="94" t="s">
        <v>121</v>
      </c>
      <c r="BB10" s="94" t="s">
        <v>1</v>
      </c>
      <c r="BC10" s="94" t="s">
        <v>122</v>
      </c>
      <c r="BD10" s="94" t="s">
        <v>85</v>
      </c>
    </row>
    <row r="11" spans="1:56" s="2" customFormat="1" ht="12" customHeight="1">
      <c r="A11" s="33"/>
      <c r="B11" s="34"/>
      <c r="C11" s="33"/>
      <c r="D11" s="28" t="s">
        <v>19</v>
      </c>
      <c r="E11" s="33"/>
      <c r="F11" s="26" t="s">
        <v>1</v>
      </c>
      <c r="G11" s="33"/>
      <c r="H11" s="33"/>
      <c r="I11" s="28" t="s">
        <v>20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94" t="s">
        <v>123</v>
      </c>
      <c r="BA11" s="94" t="s">
        <v>124</v>
      </c>
      <c r="BB11" s="94" t="s">
        <v>1</v>
      </c>
      <c r="BC11" s="94" t="s">
        <v>125</v>
      </c>
      <c r="BD11" s="94" t="s">
        <v>85</v>
      </c>
    </row>
    <row r="12" spans="1:56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6" t="str">
        <f>'Rekapitulace stavby'!AN8</f>
        <v>4. 1. 2021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94" t="s">
        <v>126</v>
      </c>
      <c r="BA12" s="94" t="s">
        <v>127</v>
      </c>
      <c r="BB12" s="94" t="s">
        <v>1</v>
      </c>
      <c r="BC12" s="94" t="s">
        <v>128</v>
      </c>
      <c r="BD12" s="94" t="s">
        <v>85</v>
      </c>
    </row>
    <row r="13" spans="1:5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94" t="s">
        <v>129</v>
      </c>
      <c r="BA13" s="94" t="s">
        <v>130</v>
      </c>
      <c r="BB13" s="94" t="s">
        <v>1</v>
      </c>
      <c r="BC13" s="94" t="s">
        <v>131</v>
      </c>
      <c r="BD13" s="94" t="s">
        <v>85</v>
      </c>
    </row>
    <row r="14" spans="1:5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94" t="s">
        <v>132</v>
      </c>
      <c r="BA14" s="94" t="s">
        <v>133</v>
      </c>
      <c r="BB14" s="94" t="s">
        <v>1</v>
      </c>
      <c r="BC14" s="94" t="s">
        <v>134</v>
      </c>
      <c r="BD14" s="94" t="s">
        <v>85</v>
      </c>
    </row>
    <row r="15" spans="1:5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94" t="s">
        <v>135</v>
      </c>
      <c r="BA15" s="94" t="s">
        <v>136</v>
      </c>
      <c r="BB15" s="94" t="s">
        <v>1</v>
      </c>
      <c r="BC15" s="94" t="s">
        <v>137</v>
      </c>
      <c r="BD15" s="94" t="s">
        <v>85</v>
      </c>
    </row>
    <row r="16" spans="1:5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94" t="s">
        <v>138</v>
      </c>
      <c r="BA16" s="94" t="s">
        <v>139</v>
      </c>
      <c r="BB16" s="94" t="s">
        <v>1</v>
      </c>
      <c r="BC16" s="94" t="s">
        <v>140</v>
      </c>
      <c r="BD16" s="94" t="s">
        <v>85</v>
      </c>
    </row>
    <row r="17" spans="1:56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Z17" s="94" t="s">
        <v>141</v>
      </c>
      <c r="BA17" s="94" t="s">
        <v>142</v>
      </c>
      <c r="BB17" s="94" t="s">
        <v>1</v>
      </c>
      <c r="BC17" s="94" t="s">
        <v>143</v>
      </c>
      <c r="BD17" s="94" t="s">
        <v>85</v>
      </c>
    </row>
    <row r="18" spans="1:56" s="2" customFormat="1" ht="18" customHeight="1">
      <c r="A18" s="33"/>
      <c r="B18" s="34"/>
      <c r="C18" s="33"/>
      <c r="D18" s="33"/>
      <c r="E18" s="261" t="str">
        <f>'Rekapitulace stavby'!E14</f>
        <v>Vyplň údaj</v>
      </c>
      <c r="F18" s="241"/>
      <c r="G18" s="241"/>
      <c r="H18" s="241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56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56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26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56" s="2" customFormat="1" ht="18" customHeight="1">
      <c r="A21" s="33"/>
      <c r="B21" s="34"/>
      <c r="C21" s="33"/>
      <c r="D21" s="33"/>
      <c r="E21" s="26" t="s">
        <v>32</v>
      </c>
      <c r="F21" s="33"/>
      <c r="G21" s="33"/>
      <c r="H21" s="33"/>
      <c r="I21" s="2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56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56" s="2" customFormat="1" ht="12" customHeight="1">
      <c r="A23" s="33"/>
      <c r="B23" s="34"/>
      <c r="C23" s="33"/>
      <c r="D23" s="28" t="s">
        <v>34</v>
      </c>
      <c r="E23" s="33"/>
      <c r="F23" s="33"/>
      <c r="G23" s="33"/>
      <c r="H23" s="33"/>
      <c r="I23" s="28" t="s">
        <v>26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56" s="2" customFormat="1" ht="18" customHeight="1">
      <c r="A24" s="33"/>
      <c r="B24" s="34"/>
      <c r="C24" s="33"/>
      <c r="D24" s="33"/>
      <c r="E24" s="26" t="s">
        <v>35</v>
      </c>
      <c r="F24" s="33"/>
      <c r="G24" s="33"/>
      <c r="H24" s="33"/>
      <c r="I24" s="28" t="s">
        <v>28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56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56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56" s="8" customFormat="1" ht="16.5" customHeight="1">
      <c r="A27" s="96"/>
      <c r="B27" s="97"/>
      <c r="C27" s="96"/>
      <c r="D27" s="96"/>
      <c r="E27" s="246" t="s">
        <v>1</v>
      </c>
      <c r="F27" s="246"/>
      <c r="G27" s="246"/>
      <c r="H27" s="246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56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56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56" s="2" customFormat="1" ht="25.35" customHeight="1">
      <c r="A30" s="33"/>
      <c r="B30" s="34"/>
      <c r="C30" s="33"/>
      <c r="D30" s="99" t="s">
        <v>37</v>
      </c>
      <c r="E30" s="33"/>
      <c r="F30" s="33"/>
      <c r="G30" s="33"/>
      <c r="H30" s="33"/>
      <c r="I30" s="33"/>
      <c r="J30" s="72">
        <f>ROUND(J136, 0)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56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56" s="2" customFormat="1" ht="14.45" customHeight="1">
      <c r="A32" s="33"/>
      <c r="B32" s="34"/>
      <c r="C32" s="33"/>
      <c r="D32" s="33"/>
      <c r="E32" s="33"/>
      <c r="F32" s="37" t="s">
        <v>39</v>
      </c>
      <c r="G32" s="33"/>
      <c r="H32" s="33"/>
      <c r="I32" s="37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0" t="s">
        <v>41</v>
      </c>
      <c r="E33" s="28" t="s">
        <v>42</v>
      </c>
      <c r="F33" s="101">
        <f>ROUND((SUM(BE136:BE690)),  0)</f>
        <v>0</v>
      </c>
      <c r="G33" s="33"/>
      <c r="H33" s="33"/>
      <c r="I33" s="102">
        <v>0.21</v>
      </c>
      <c r="J33" s="101">
        <f>ROUND(((SUM(BE136:BE690))*I33),  0)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43</v>
      </c>
      <c r="F34" s="101">
        <f>ROUND((SUM(BF136:BF690)),  0)</f>
        <v>0</v>
      </c>
      <c r="G34" s="33"/>
      <c r="H34" s="33"/>
      <c r="I34" s="102">
        <v>0.15</v>
      </c>
      <c r="J34" s="101">
        <f>ROUND(((SUM(BF136:BF690))*I34),  0)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44</v>
      </c>
      <c r="F35" s="101">
        <f>ROUND((SUM(BG136:BG690)),  0)</f>
        <v>0</v>
      </c>
      <c r="G35" s="33"/>
      <c r="H35" s="33"/>
      <c r="I35" s="102">
        <v>0.21</v>
      </c>
      <c r="J35" s="101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45</v>
      </c>
      <c r="F36" s="101">
        <f>ROUND((SUM(BH136:BH690)),  0)</f>
        <v>0</v>
      </c>
      <c r="G36" s="33"/>
      <c r="H36" s="33"/>
      <c r="I36" s="102">
        <v>0.15</v>
      </c>
      <c r="J36" s="101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1">
        <f>ROUND((SUM(BI136:BI690)),  0)</f>
        <v>0</v>
      </c>
      <c r="G37" s="33"/>
      <c r="H37" s="33"/>
      <c r="I37" s="102">
        <v>0</v>
      </c>
      <c r="J37" s="101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04" t="s">
        <v>47</v>
      </c>
      <c r="E39" s="61"/>
      <c r="F39" s="61"/>
      <c r="G39" s="105" t="s">
        <v>48</v>
      </c>
      <c r="H39" s="106" t="s">
        <v>49</v>
      </c>
      <c r="I39" s="61"/>
      <c r="J39" s="107">
        <f>SUM(J30:J37)</f>
        <v>0</v>
      </c>
      <c r="K39" s="108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50</v>
      </c>
      <c r="E50" s="45"/>
      <c r="F50" s="45"/>
      <c r="G50" s="44" t="s">
        <v>51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52</v>
      </c>
      <c r="E61" s="36"/>
      <c r="F61" s="109" t="s">
        <v>53</v>
      </c>
      <c r="G61" s="46" t="s">
        <v>52</v>
      </c>
      <c r="H61" s="36"/>
      <c r="I61" s="36"/>
      <c r="J61" s="110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52</v>
      </c>
      <c r="E76" s="36"/>
      <c r="F76" s="109" t="s">
        <v>53</v>
      </c>
      <c r="G76" s="46" t="s">
        <v>52</v>
      </c>
      <c r="H76" s="36"/>
      <c r="I76" s="36"/>
      <c r="J76" s="110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144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Stavební úpravy 2.n.p. budovy SPOŠ D.K.n.L.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9" t="str">
        <f>E9</f>
        <v>1 - AR a ST část</v>
      </c>
      <c r="F87" s="260"/>
      <c r="G87" s="260"/>
      <c r="H87" s="26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3"/>
      <c r="E89" s="33"/>
      <c r="F89" s="26" t="str">
        <f>F12</f>
        <v>Dvůr Králové nad Labem</v>
      </c>
      <c r="G89" s="33"/>
      <c r="H89" s="33"/>
      <c r="I89" s="28" t="s">
        <v>23</v>
      </c>
      <c r="J89" s="56" t="str">
        <f>IF(J12="","",J12)</f>
        <v>4. 1. 2021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8" t="s">
        <v>25</v>
      </c>
      <c r="D91" s="33"/>
      <c r="E91" s="33"/>
      <c r="F91" s="26" t="str">
        <f>E15</f>
        <v>SPOŠ Dvůr Králové n.L., El. Krásnohorské 2069</v>
      </c>
      <c r="G91" s="33"/>
      <c r="H91" s="33"/>
      <c r="I91" s="28" t="s">
        <v>31</v>
      </c>
      <c r="J91" s="31" t="str">
        <f>E21</f>
        <v>Projektis spol. s r.o., Legionářská 562, D.K.n.L.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28" t="s">
        <v>34</v>
      </c>
      <c r="J92" s="31" t="str">
        <f>E24</f>
        <v>ing. V. Švehla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1" t="s">
        <v>145</v>
      </c>
      <c r="D94" s="103"/>
      <c r="E94" s="103"/>
      <c r="F94" s="103"/>
      <c r="G94" s="103"/>
      <c r="H94" s="103"/>
      <c r="I94" s="103"/>
      <c r="J94" s="112" t="s">
        <v>146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3" t="s">
        <v>147</v>
      </c>
      <c r="D96" s="33"/>
      <c r="E96" s="33"/>
      <c r="F96" s="33"/>
      <c r="G96" s="33"/>
      <c r="H96" s="33"/>
      <c r="I96" s="33"/>
      <c r="J96" s="72">
        <f>J136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148</v>
      </c>
    </row>
    <row r="97" spans="2:12" s="9" customFormat="1" ht="24.95" customHeight="1">
      <c r="B97" s="114"/>
      <c r="D97" s="115" t="s">
        <v>149</v>
      </c>
      <c r="E97" s="116"/>
      <c r="F97" s="116"/>
      <c r="G97" s="116"/>
      <c r="H97" s="116"/>
      <c r="I97" s="116"/>
      <c r="J97" s="117">
        <f>J137</f>
        <v>0</v>
      </c>
      <c r="L97" s="114"/>
    </row>
    <row r="98" spans="2:12" s="10" customFormat="1" ht="19.899999999999999" customHeight="1">
      <c r="B98" s="118"/>
      <c r="D98" s="119" t="s">
        <v>150</v>
      </c>
      <c r="E98" s="120"/>
      <c r="F98" s="120"/>
      <c r="G98" s="120"/>
      <c r="H98" s="120"/>
      <c r="I98" s="120"/>
      <c r="J98" s="121">
        <f>J138</f>
        <v>0</v>
      </c>
      <c r="L98" s="118"/>
    </row>
    <row r="99" spans="2:12" s="10" customFormat="1" ht="19.899999999999999" customHeight="1">
      <c r="B99" s="118"/>
      <c r="D99" s="119" t="s">
        <v>151</v>
      </c>
      <c r="E99" s="120"/>
      <c r="F99" s="120"/>
      <c r="G99" s="120"/>
      <c r="H99" s="120"/>
      <c r="I99" s="120"/>
      <c r="J99" s="121">
        <f>J152</f>
        <v>0</v>
      </c>
      <c r="L99" s="118"/>
    </row>
    <row r="100" spans="2:12" s="10" customFormat="1" ht="19.899999999999999" customHeight="1">
      <c r="B100" s="118"/>
      <c r="D100" s="119" t="s">
        <v>152</v>
      </c>
      <c r="E100" s="120"/>
      <c r="F100" s="120"/>
      <c r="G100" s="120"/>
      <c r="H100" s="120"/>
      <c r="I100" s="120"/>
      <c r="J100" s="121">
        <f>J169</f>
        <v>0</v>
      </c>
      <c r="L100" s="118"/>
    </row>
    <row r="101" spans="2:12" s="10" customFormat="1" ht="19.899999999999999" customHeight="1">
      <c r="B101" s="118"/>
      <c r="D101" s="119" t="s">
        <v>153</v>
      </c>
      <c r="E101" s="120"/>
      <c r="F101" s="120"/>
      <c r="G101" s="120"/>
      <c r="H101" s="120"/>
      <c r="I101" s="120"/>
      <c r="J101" s="121">
        <f>J213</f>
        <v>0</v>
      </c>
      <c r="L101" s="118"/>
    </row>
    <row r="102" spans="2:12" s="10" customFormat="1" ht="19.899999999999999" customHeight="1">
      <c r="B102" s="118"/>
      <c r="D102" s="119" t="s">
        <v>154</v>
      </c>
      <c r="E102" s="120"/>
      <c r="F102" s="120"/>
      <c r="G102" s="120"/>
      <c r="H102" s="120"/>
      <c r="I102" s="120"/>
      <c r="J102" s="121">
        <f>J265</f>
        <v>0</v>
      </c>
      <c r="L102" s="118"/>
    </row>
    <row r="103" spans="2:12" s="10" customFormat="1" ht="19.899999999999999" customHeight="1">
      <c r="B103" s="118"/>
      <c r="D103" s="119" t="s">
        <v>155</v>
      </c>
      <c r="E103" s="120"/>
      <c r="F103" s="120"/>
      <c r="G103" s="120"/>
      <c r="H103" s="120"/>
      <c r="I103" s="120"/>
      <c r="J103" s="121">
        <f>J271</f>
        <v>0</v>
      </c>
      <c r="L103" s="118"/>
    </row>
    <row r="104" spans="2:12" s="9" customFormat="1" ht="24.95" customHeight="1">
      <c r="B104" s="114"/>
      <c r="D104" s="115" t="s">
        <v>156</v>
      </c>
      <c r="E104" s="116"/>
      <c r="F104" s="116"/>
      <c r="G104" s="116"/>
      <c r="H104" s="116"/>
      <c r="I104" s="116"/>
      <c r="J104" s="117">
        <f>J273</f>
        <v>0</v>
      </c>
      <c r="L104" s="114"/>
    </row>
    <row r="105" spans="2:12" s="10" customFormat="1" ht="19.899999999999999" customHeight="1">
      <c r="B105" s="118"/>
      <c r="D105" s="119" t="s">
        <v>157</v>
      </c>
      <c r="E105" s="120"/>
      <c r="F105" s="120"/>
      <c r="G105" s="120"/>
      <c r="H105" s="120"/>
      <c r="I105" s="120"/>
      <c r="J105" s="121">
        <f>J274</f>
        <v>0</v>
      </c>
      <c r="L105" s="118"/>
    </row>
    <row r="106" spans="2:12" s="10" customFormat="1" ht="19.899999999999999" customHeight="1">
      <c r="B106" s="118"/>
      <c r="D106" s="119" t="s">
        <v>158</v>
      </c>
      <c r="E106" s="120"/>
      <c r="F106" s="120"/>
      <c r="G106" s="120"/>
      <c r="H106" s="120"/>
      <c r="I106" s="120"/>
      <c r="J106" s="121">
        <f>J281</f>
        <v>0</v>
      </c>
      <c r="L106" s="118"/>
    </row>
    <row r="107" spans="2:12" s="10" customFormat="1" ht="19.899999999999999" customHeight="1">
      <c r="B107" s="118"/>
      <c r="D107" s="119" t="s">
        <v>159</v>
      </c>
      <c r="E107" s="120"/>
      <c r="F107" s="120"/>
      <c r="G107" s="120"/>
      <c r="H107" s="120"/>
      <c r="I107" s="120"/>
      <c r="J107" s="121">
        <f>J313</f>
        <v>0</v>
      </c>
      <c r="L107" s="118"/>
    </row>
    <row r="108" spans="2:12" s="10" customFormat="1" ht="19.899999999999999" customHeight="1">
      <c r="B108" s="118"/>
      <c r="D108" s="119" t="s">
        <v>160</v>
      </c>
      <c r="E108" s="120"/>
      <c r="F108" s="120"/>
      <c r="G108" s="120"/>
      <c r="H108" s="120"/>
      <c r="I108" s="120"/>
      <c r="J108" s="121">
        <f>J391</f>
        <v>0</v>
      </c>
      <c r="L108" s="118"/>
    </row>
    <row r="109" spans="2:12" s="10" customFormat="1" ht="19.899999999999999" customHeight="1">
      <c r="B109" s="118"/>
      <c r="D109" s="119" t="s">
        <v>161</v>
      </c>
      <c r="E109" s="120"/>
      <c r="F109" s="120"/>
      <c r="G109" s="120"/>
      <c r="H109" s="120"/>
      <c r="I109" s="120"/>
      <c r="J109" s="121">
        <f>J461</f>
        <v>0</v>
      </c>
      <c r="L109" s="118"/>
    </row>
    <row r="110" spans="2:12" s="10" customFormat="1" ht="19.899999999999999" customHeight="1">
      <c r="B110" s="118"/>
      <c r="D110" s="119" t="s">
        <v>162</v>
      </c>
      <c r="E110" s="120"/>
      <c r="F110" s="120"/>
      <c r="G110" s="120"/>
      <c r="H110" s="120"/>
      <c r="I110" s="120"/>
      <c r="J110" s="121">
        <f>J468</f>
        <v>0</v>
      </c>
      <c r="L110" s="118"/>
    </row>
    <row r="111" spans="2:12" s="10" customFormat="1" ht="19.899999999999999" customHeight="1">
      <c r="B111" s="118"/>
      <c r="D111" s="119" t="s">
        <v>163</v>
      </c>
      <c r="E111" s="120"/>
      <c r="F111" s="120"/>
      <c r="G111" s="120"/>
      <c r="H111" s="120"/>
      <c r="I111" s="120"/>
      <c r="J111" s="121">
        <f>J512</f>
        <v>0</v>
      </c>
      <c r="L111" s="118"/>
    </row>
    <row r="112" spans="2:12" s="10" customFormat="1" ht="19.899999999999999" customHeight="1">
      <c r="B112" s="118"/>
      <c r="D112" s="119" t="s">
        <v>164</v>
      </c>
      <c r="E112" s="120"/>
      <c r="F112" s="120"/>
      <c r="G112" s="120"/>
      <c r="H112" s="120"/>
      <c r="I112" s="120"/>
      <c r="J112" s="121">
        <f>J537</f>
        <v>0</v>
      </c>
      <c r="L112" s="118"/>
    </row>
    <row r="113" spans="1:31" s="10" customFormat="1" ht="19.899999999999999" customHeight="1">
      <c r="B113" s="118"/>
      <c r="D113" s="119" t="s">
        <v>165</v>
      </c>
      <c r="E113" s="120"/>
      <c r="F113" s="120"/>
      <c r="G113" s="120"/>
      <c r="H113" s="120"/>
      <c r="I113" s="120"/>
      <c r="J113" s="121">
        <f>J560</f>
        <v>0</v>
      </c>
      <c r="L113" s="118"/>
    </row>
    <row r="114" spans="1:31" s="10" customFormat="1" ht="19.899999999999999" customHeight="1">
      <c r="B114" s="118"/>
      <c r="D114" s="119" t="s">
        <v>166</v>
      </c>
      <c r="E114" s="120"/>
      <c r="F114" s="120"/>
      <c r="G114" s="120"/>
      <c r="H114" s="120"/>
      <c r="I114" s="120"/>
      <c r="J114" s="121">
        <f>J635</f>
        <v>0</v>
      </c>
      <c r="L114" s="118"/>
    </row>
    <row r="115" spans="1:31" s="10" customFormat="1" ht="19.899999999999999" customHeight="1">
      <c r="B115" s="118"/>
      <c r="D115" s="119" t="s">
        <v>167</v>
      </c>
      <c r="E115" s="120"/>
      <c r="F115" s="120"/>
      <c r="G115" s="120"/>
      <c r="H115" s="120"/>
      <c r="I115" s="120"/>
      <c r="J115" s="121">
        <f>J645</f>
        <v>0</v>
      </c>
      <c r="L115" s="118"/>
    </row>
    <row r="116" spans="1:31" s="9" customFormat="1" ht="24.95" customHeight="1">
      <c r="B116" s="114"/>
      <c r="D116" s="115" t="s">
        <v>168</v>
      </c>
      <c r="E116" s="116"/>
      <c r="F116" s="116"/>
      <c r="G116" s="116"/>
      <c r="H116" s="116"/>
      <c r="I116" s="116"/>
      <c r="J116" s="117">
        <f>J688</f>
        <v>0</v>
      </c>
      <c r="L116" s="114"/>
    </row>
    <row r="117" spans="1:31" s="2" customFormat="1" ht="21.7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22" spans="1:31" s="2" customFormat="1" ht="6.95" customHeight="1">
      <c r="A122" s="33"/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24.95" customHeight="1">
      <c r="A123" s="33"/>
      <c r="B123" s="34"/>
      <c r="C123" s="22" t="s">
        <v>169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17</v>
      </c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6.5" customHeight="1">
      <c r="A126" s="33"/>
      <c r="B126" s="34"/>
      <c r="C126" s="33"/>
      <c r="D126" s="33"/>
      <c r="E126" s="258" t="str">
        <f>E7</f>
        <v>Stavební úpravy 2.n.p. budovy SPOŠ D.K.n.L.</v>
      </c>
      <c r="F126" s="259"/>
      <c r="G126" s="259"/>
      <c r="H126" s="259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113</v>
      </c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6.5" customHeight="1">
      <c r="A128" s="33"/>
      <c r="B128" s="34"/>
      <c r="C128" s="33"/>
      <c r="D128" s="33"/>
      <c r="E128" s="219" t="str">
        <f>E9</f>
        <v>1 - AR a ST část</v>
      </c>
      <c r="F128" s="260"/>
      <c r="G128" s="260"/>
      <c r="H128" s="260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21</v>
      </c>
      <c r="D130" s="33"/>
      <c r="E130" s="33"/>
      <c r="F130" s="26" t="str">
        <f>F12</f>
        <v>Dvůr Králové nad Labem</v>
      </c>
      <c r="G130" s="33"/>
      <c r="H130" s="33"/>
      <c r="I130" s="28" t="s">
        <v>23</v>
      </c>
      <c r="J130" s="56" t="str">
        <f>IF(J12="","",J12)</f>
        <v>4. 1. 2021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40.15" customHeight="1">
      <c r="A132" s="33"/>
      <c r="B132" s="34"/>
      <c r="C132" s="28" t="s">
        <v>25</v>
      </c>
      <c r="D132" s="33"/>
      <c r="E132" s="33"/>
      <c r="F132" s="26" t="str">
        <f>E15</f>
        <v>SPOŠ Dvůr Králové n.L., El. Krásnohorské 2069</v>
      </c>
      <c r="G132" s="33"/>
      <c r="H132" s="33"/>
      <c r="I132" s="28" t="s">
        <v>31</v>
      </c>
      <c r="J132" s="31" t="str">
        <f>E21</f>
        <v>Projektis spol. s r.o., Legionářská 562, D.K.n.L.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5.2" customHeight="1">
      <c r="A133" s="33"/>
      <c r="B133" s="34"/>
      <c r="C133" s="28" t="s">
        <v>29</v>
      </c>
      <c r="D133" s="33"/>
      <c r="E133" s="33"/>
      <c r="F133" s="26" t="str">
        <f>IF(E18="","",E18)</f>
        <v>Vyplň údaj</v>
      </c>
      <c r="G133" s="33"/>
      <c r="H133" s="33"/>
      <c r="I133" s="28" t="s">
        <v>34</v>
      </c>
      <c r="J133" s="31" t="str">
        <f>E24</f>
        <v>ing. V. Švehla</v>
      </c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0.35" customHeight="1">
      <c r="A134" s="33"/>
      <c r="B134" s="34"/>
      <c r="C134" s="33"/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11" customFormat="1" ht="29.25" customHeight="1">
      <c r="A135" s="122"/>
      <c r="B135" s="123"/>
      <c r="C135" s="124" t="s">
        <v>170</v>
      </c>
      <c r="D135" s="125" t="s">
        <v>62</v>
      </c>
      <c r="E135" s="125" t="s">
        <v>58</v>
      </c>
      <c r="F135" s="125" t="s">
        <v>59</v>
      </c>
      <c r="G135" s="125" t="s">
        <v>171</v>
      </c>
      <c r="H135" s="125" t="s">
        <v>172</v>
      </c>
      <c r="I135" s="125" t="s">
        <v>173</v>
      </c>
      <c r="J135" s="125" t="s">
        <v>146</v>
      </c>
      <c r="K135" s="126" t="s">
        <v>174</v>
      </c>
      <c r="L135" s="127"/>
      <c r="M135" s="63" t="s">
        <v>1</v>
      </c>
      <c r="N135" s="64" t="s">
        <v>41</v>
      </c>
      <c r="O135" s="64" t="s">
        <v>175</v>
      </c>
      <c r="P135" s="64" t="s">
        <v>176</v>
      </c>
      <c r="Q135" s="64" t="s">
        <v>177</v>
      </c>
      <c r="R135" s="64" t="s">
        <v>178</v>
      </c>
      <c r="S135" s="64" t="s">
        <v>179</v>
      </c>
      <c r="T135" s="65" t="s">
        <v>180</v>
      </c>
      <c r="U135" s="122"/>
      <c r="V135" s="122"/>
      <c r="W135" s="122"/>
      <c r="X135" s="122"/>
      <c r="Y135" s="122"/>
      <c r="Z135" s="122"/>
      <c r="AA135" s="122"/>
      <c r="AB135" s="122"/>
      <c r="AC135" s="122"/>
      <c r="AD135" s="122"/>
      <c r="AE135" s="122"/>
    </row>
    <row r="136" spans="1:65" s="2" customFormat="1" ht="22.9" customHeight="1">
      <c r="A136" s="33"/>
      <c r="B136" s="34"/>
      <c r="C136" s="70" t="s">
        <v>181</v>
      </c>
      <c r="D136" s="33"/>
      <c r="E136" s="33"/>
      <c r="F136" s="33"/>
      <c r="G136" s="33"/>
      <c r="H136" s="33"/>
      <c r="I136" s="33"/>
      <c r="J136" s="128">
        <f>BK136</f>
        <v>0</v>
      </c>
      <c r="K136" s="33"/>
      <c r="L136" s="34"/>
      <c r="M136" s="66"/>
      <c r="N136" s="57"/>
      <c r="O136" s="67"/>
      <c r="P136" s="129">
        <f>P137+P273+P688</f>
        <v>0</v>
      </c>
      <c r="Q136" s="67"/>
      <c r="R136" s="129">
        <f>R137+R273+R688</f>
        <v>46.413921479020999</v>
      </c>
      <c r="S136" s="67"/>
      <c r="T136" s="130">
        <f>T137+T273+T688</f>
        <v>58.932924999999997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76</v>
      </c>
      <c r="AU136" s="18" t="s">
        <v>148</v>
      </c>
      <c r="BK136" s="131">
        <f>BK137+BK273+BK688</f>
        <v>0</v>
      </c>
    </row>
    <row r="137" spans="1:65" s="12" customFormat="1" ht="25.9" customHeight="1">
      <c r="B137" s="132"/>
      <c r="D137" s="133" t="s">
        <v>76</v>
      </c>
      <c r="E137" s="134" t="s">
        <v>182</v>
      </c>
      <c r="F137" s="134" t="s">
        <v>183</v>
      </c>
      <c r="I137" s="135"/>
      <c r="J137" s="136">
        <f>BK137</f>
        <v>0</v>
      </c>
      <c r="L137" s="132"/>
      <c r="M137" s="137"/>
      <c r="N137" s="138"/>
      <c r="O137" s="138"/>
      <c r="P137" s="139">
        <f>P138+P152+P169+P213+P265+P271</f>
        <v>0</v>
      </c>
      <c r="Q137" s="138"/>
      <c r="R137" s="139">
        <f>R138+R152+R169+R213+R265+R271</f>
        <v>17.280801700000005</v>
      </c>
      <c r="S137" s="138"/>
      <c r="T137" s="140">
        <f>T138+T152+T169+T213+T265+T271</f>
        <v>52.080948999999997</v>
      </c>
      <c r="AR137" s="133" t="s">
        <v>8</v>
      </c>
      <c r="AT137" s="141" t="s">
        <v>76</v>
      </c>
      <c r="AU137" s="141" t="s">
        <v>77</v>
      </c>
      <c r="AY137" s="133" t="s">
        <v>184</v>
      </c>
      <c r="BK137" s="142">
        <f>BK138+BK152+BK169+BK213+BK265+BK271</f>
        <v>0</v>
      </c>
    </row>
    <row r="138" spans="1:65" s="12" customFormat="1" ht="22.9" customHeight="1">
      <c r="B138" s="132"/>
      <c r="D138" s="133" t="s">
        <v>76</v>
      </c>
      <c r="E138" s="143" t="s">
        <v>88</v>
      </c>
      <c r="F138" s="143" t="s">
        <v>185</v>
      </c>
      <c r="I138" s="135"/>
      <c r="J138" s="144">
        <f>BK138</f>
        <v>0</v>
      </c>
      <c r="L138" s="132"/>
      <c r="M138" s="137"/>
      <c r="N138" s="138"/>
      <c r="O138" s="138"/>
      <c r="P138" s="139">
        <f>SUM(P139:P151)</f>
        <v>0</v>
      </c>
      <c r="Q138" s="138"/>
      <c r="R138" s="139">
        <f>SUM(R139:R151)</f>
        <v>0.41401796000000002</v>
      </c>
      <c r="S138" s="138"/>
      <c r="T138" s="140">
        <f>SUM(T139:T151)</f>
        <v>0</v>
      </c>
      <c r="AR138" s="133" t="s">
        <v>8</v>
      </c>
      <c r="AT138" s="141" t="s">
        <v>76</v>
      </c>
      <c r="AU138" s="141" t="s">
        <v>8</v>
      </c>
      <c r="AY138" s="133" t="s">
        <v>184</v>
      </c>
      <c r="BK138" s="142">
        <f>SUM(BK139:BK151)</f>
        <v>0</v>
      </c>
    </row>
    <row r="139" spans="1:65" s="2" customFormat="1" ht="14.45" customHeight="1">
      <c r="A139" s="33"/>
      <c r="B139" s="145"/>
      <c r="C139" s="146" t="s">
        <v>8</v>
      </c>
      <c r="D139" s="146" t="s">
        <v>186</v>
      </c>
      <c r="E139" s="147" t="s">
        <v>187</v>
      </c>
      <c r="F139" s="148" t="s">
        <v>188</v>
      </c>
      <c r="G139" s="149" t="s">
        <v>189</v>
      </c>
      <c r="H139" s="150">
        <v>0.158</v>
      </c>
      <c r="I139" s="151"/>
      <c r="J139" s="152">
        <f>ROUND(I139*H139,0)</f>
        <v>0</v>
      </c>
      <c r="K139" s="148" t="s">
        <v>190</v>
      </c>
      <c r="L139" s="34"/>
      <c r="M139" s="153" t="s">
        <v>1</v>
      </c>
      <c r="N139" s="154" t="s">
        <v>42</v>
      </c>
      <c r="O139" s="59"/>
      <c r="P139" s="155">
        <f>O139*H139</f>
        <v>0</v>
      </c>
      <c r="Q139" s="155">
        <v>1.94302</v>
      </c>
      <c r="R139" s="155">
        <f>Q139*H139</f>
        <v>0.30699715999999999</v>
      </c>
      <c r="S139" s="155">
        <v>0</v>
      </c>
      <c r="T139" s="15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91</v>
      </c>
      <c r="AT139" s="157" t="s">
        <v>186</v>
      </c>
      <c r="AU139" s="157" t="s">
        <v>85</v>
      </c>
      <c r="AY139" s="18" t="s">
        <v>184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8</v>
      </c>
      <c r="BK139" s="158">
        <f>ROUND(I139*H139,0)</f>
        <v>0</v>
      </c>
      <c r="BL139" s="18" t="s">
        <v>91</v>
      </c>
      <c r="BM139" s="157" t="s">
        <v>191</v>
      </c>
    </row>
    <row r="140" spans="1:65" s="13" customFormat="1" ht="11.25">
      <c r="B140" s="159"/>
      <c r="D140" s="160" t="s">
        <v>192</v>
      </c>
      <c r="E140" s="161" t="s">
        <v>1</v>
      </c>
      <c r="F140" s="162" t="s">
        <v>193</v>
      </c>
      <c r="H140" s="163">
        <v>3.3000000000000002E-2</v>
      </c>
      <c r="I140" s="164"/>
      <c r="L140" s="159"/>
      <c r="M140" s="165"/>
      <c r="N140" s="166"/>
      <c r="O140" s="166"/>
      <c r="P140" s="166"/>
      <c r="Q140" s="166"/>
      <c r="R140" s="166"/>
      <c r="S140" s="166"/>
      <c r="T140" s="167"/>
      <c r="AT140" s="161" t="s">
        <v>192</v>
      </c>
      <c r="AU140" s="161" t="s">
        <v>85</v>
      </c>
      <c r="AV140" s="13" t="s">
        <v>85</v>
      </c>
      <c r="AW140" s="13" t="s">
        <v>33</v>
      </c>
      <c r="AX140" s="13" t="s">
        <v>77</v>
      </c>
      <c r="AY140" s="161" t="s">
        <v>184</v>
      </c>
    </row>
    <row r="141" spans="1:65" s="13" customFormat="1" ht="11.25">
      <c r="B141" s="159"/>
      <c r="D141" s="160" t="s">
        <v>192</v>
      </c>
      <c r="E141" s="161" t="s">
        <v>1</v>
      </c>
      <c r="F141" s="162" t="s">
        <v>194</v>
      </c>
      <c r="H141" s="163">
        <v>2.3E-2</v>
      </c>
      <c r="I141" s="164"/>
      <c r="L141" s="159"/>
      <c r="M141" s="165"/>
      <c r="N141" s="166"/>
      <c r="O141" s="166"/>
      <c r="P141" s="166"/>
      <c r="Q141" s="166"/>
      <c r="R141" s="166"/>
      <c r="S141" s="166"/>
      <c r="T141" s="167"/>
      <c r="AT141" s="161" t="s">
        <v>192</v>
      </c>
      <c r="AU141" s="161" t="s">
        <v>85</v>
      </c>
      <c r="AV141" s="13" t="s">
        <v>85</v>
      </c>
      <c r="AW141" s="13" t="s">
        <v>33</v>
      </c>
      <c r="AX141" s="13" t="s">
        <v>77</v>
      </c>
      <c r="AY141" s="161" t="s">
        <v>184</v>
      </c>
    </row>
    <row r="142" spans="1:65" s="13" customFormat="1" ht="11.25">
      <c r="B142" s="159"/>
      <c r="D142" s="160" t="s">
        <v>192</v>
      </c>
      <c r="E142" s="161" t="s">
        <v>1</v>
      </c>
      <c r="F142" s="162" t="s">
        <v>195</v>
      </c>
      <c r="H142" s="163">
        <v>0.10199999999999999</v>
      </c>
      <c r="I142" s="164"/>
      <c r="L142" s="159"/>
      <c r="M142" s="165"/>
      <c r="N142" s="166"/>
      <c r="O142" s="166"/>
      <c r="P142" s="166"/>
      <c r="Q142" s="166"/>
      <c r="R142" s="166"/>
      <c r="S142" s="166"/>
      <c r="T142" s="167"/>
      <c r="AT142" s="161" t="s">
        <v>192</v>
      </c>
      <c r="AU142" s="161" t="s">
        <v>85</v>
      </c>
      <c r="AV142" s="13" t="s">
        <v>85</v>
      </c>
      <c r="AW142" s="13" t="s">
        <v>33</v>
      </c>
      <c r="AX142" s="13" t="s">
        <v>77</v>
      </c>
      <c r="AY142" s="161" t="s">
        <v>184</v>
      </c>
    </row>
    <row r="143" spans="1:65" s="14" customFormat="1" ht="11.25">
      <c r="B143" s="168"/>
      <c r="D143" s="160" t="s">
        <v>192</v>
      </c>
      <c r="E143" s="169" t="s">
        <v>1</v>
      </c>
      <c r="F143" s="170" t="s">
        <v>196</v>
      </c>
      <c r="H143" s="171">
        <v>0.158</v>
      </c>
      <c r="I143" s="172"/>
      <c r="L143" s="168"/>
      <c r="M143" s="173"/>
      <c r="N143" s="174"/>
      <c r="O143" s="174"/>
      <c r="P143" s="174"/>
      <c r="Q143" s="174"/>
      <c r="R143" s="174"/>
      <c r="S143" s="174"/>
      <c r="T143" s="175"/>
      <c r="AT143" s="169" t="s">
        <v>192</v>
      </c>
      <c r="AU143" s="169" t="s">
        <v>85</v>
      </c>
      <c r="AV143" s="14" t="s">
        <v>88</v>
      </c>
      <c r="AW143" s="14" t="s">
        <v>33</v>
      </c>
      <c r="AX143" s="14" t="s">
        <v>8</v>
      </c>
      <c r="AY143" s="169" t="s">
        <v>184</v>
      </c>
    </row>
    <row r="144" spans="1:65" s="2" customFormat="1" ht="24.2" customHeight="1">
      <c r="A144" s="33"/>
      <c r="B144" s="145"/>
      <c r="C144" s="146" t="s">
        <v>85</v>
      </c>
      <c r="D144" s="146" t="s">
        <v>186</v>
      </c>
      <c r="E144" s="147" t="s">
        <v>197</v>
      </c>
      <c r="F144" s="148" t="s">
        <v>198</v>
      </c>
      <c r="G144" s="149" t="s">
        <v>199</v>
      </c>
      <c r="H144" s="150">
        <v>0.01</v>
      </c>
      <c r="I144" s="151"/>
      <c r="J144" s="152">
        <f>ROUND(I144*H144,0)</f>
        <v>0</v>
      </c>
      <c r="K144" s="148" t="s">
        <v>190</v>
      </c>
      <c r="L144" s="34"/>
      <c r="M144" s="153" t="s">
        <v>1</v>
      </c>
      <c r="N144" s="154" t="s">
        <v>42</v>
      </c>
      <c r="O144" s="59"/>
      <c r="P144" s="155">
        <f>O144*H144</f>
        <v>0</v>
      </c>
      <c r="Q144" s="155">
        <v>1.0900000000000001</v>
      </c>
      <c r="R144" s="155">
        <f>Q144*H144</f>
        <v>1.0900000000000002E-2</v>
      </c>
      <c r="S144" s="155">
        <v>0</v>
      </c>
      <c r="T144" s="15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91</v>
      </c>
      <c r="AT144" s="157" t="s">
        <v>186</v>
      </c>
      <c r="AU144" s="157" t="s">
        <v>85</v>
      </c>
      <c r="AY144" s="18" t="s">
        <v>184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8" t="s">
        <v>8</v>
      </c>
      <c r="BK144" s="158">
        <f>ROUND(I144*H144,0)</f>
        <v>0</v>
      </c>
      <c r="BL144" s="18" t="s">
        <v>91</v>
      </c>
      <c r="BM144" s="157" t="s">
        <v>200</v>
      </c>
    </row>
    <row r="145" spans="1:65" s="13" customFormat="1" ht="11.25">
      <c r="B145" s="159"/>
      <c r="D145" s="160" t="s">
        <v>192</v>
      </c>
      <c r="E145" s="161" t="s">
        <v>1</v>
      </c>
      <c r="F145" s="162" t="s">
        <v>201</v>
      </c>
      <c r="H145" s="163">
        <v>0.01</v>
      </c>
      <c r="I145" s="164"/>
      <c r="L145" s="159"/>
      <c r="M145" s="165"/>
      <c r="N145" s="166"/>
      <c r="O145" s="166"/>
      <c r="P145" s="166"/>
      <c r="Q145" s="166"/>
      <c r="R145" s="166"/>
      <c r="S145" s="166"/>
      <c r="T145" s="167"/>
      <c r="AT145" s="161" t="s">
        <v>192</v>
      </c>
      <c r="AU145" s="161" t="s">
        <v>85</v>
      </c>
      <c r="AV145" s="13" t="s">
        <v>85</v>
      </c>
      <c r="AW145" s="13" t="s">
        <v>33</v>
      </c>
      <c r="AX145" s="13" t="s">
        <v>8</v>
      </c>
      <c r="AY145" s="161" t="s">
        <v>184</v>
      </c>
    </row>
    <row r="146" spans="1:65" s="2" customFormat="1" ht="24.2" customHeight="1">
      <c r="A146" s="33"/>
      <c r="B146" s="145"/>
      <c r="C146" s="146" t="s">
        <v>88</v>
      </c>
      <c r="D146" s="146" t="s">
        <v>186</v>
      </c>
      <c r="E146" s="147" t="s">
        <v>202</v>
      </c>
      <c r="F146" s="148" t="s">
        <v>203</v>
      </c>
      <c r="G146" s="149" t="s">
        <v>199</v>
      </c>
      <c r="H146" s="150">
        <v>8.5999999999999993E-2</v>
      </c>
      <c r="I146" s="151"/>
      <c r="J146" s="152">
        <f>ROUND(I146*H146,0)</f>
        <v>0</v>
      </c>
      <c r="K146" s="148" t="s">
        <v>190</v>
      </c>
      <c r="L146" s="34"/>
      <c r="M146" s="153" t="s">
        <v>1</v>
      </c>
      <c r="N146" s="154" t="s">
        <v>42</v>
      </c>
      <c r="O146" s="59"/>
      <c r="P146" s="155">
        <f>O146*H146</f>
        <v>0</v>
      </c>
      <c r="Q146" s="155">
        <v>1.0900000000000001</v>
      </c>
      <c r="R146" s="155">
        <f>Q146*H146</f>
        <v>9.3740000000000004E-2</v>
      </c>
      <c r="S146" s="155">
        <v>0</v>
      </c>
      <c r="T146" s="15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91</v>
      </c>
      <c r="AT146" s="157" t="s">
        <v>186</v>
      </c>
      <c r="AU146" s="157" t="s">
        <v>85</v>
      </c>
      <c r="AY146" s="18" t="s">
        <v>184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</v>
      </c>
      <c r="BK146" s="158">
        <f>ROUND(I146*H146,0)</f>
        <v>0</v>
      </c>
      <c r="BL146" s="18" t="s">
        <v>91</v>
      </c>
      <c r="BM146" s="157" t="s">
        <v>204</v>
      </c>
    </row>
    <row r="147" spans="1:65" s="13" customFormat="1" ht="11.25">
      <c r="B147" s="159"/>
      <c r="D147" s="160" t="s">
        <v>192</v>
      </c>
      <c r="E147" s="161" t="s">
        <v>1</v>
      </c>
      <c r="F147" s="162" t="s">
        <v>205</v>
      </c>
      <c r="H147" s="163">
        <v>2.5000000000000001E-2</v>
      </c>
      <c r="I147" s="164"/>
      <c r="L147" s="159"/>
      <c r="M147" s="165"/>
      <c r="N147" s="166"/>
      <c r="O147" s="166"/>
      <c r="P147" s="166"/>
      <c r="Q147" s="166"/>
      <c r="R147" s="166"/>
      <c r="S147" s="166"/>
      <c r="T147" s="167"/>
      <c r="AT147" s="161" t="s">
        <v>192</v>
      </c>
      <c r="AU147" s="161" t="s">
        <v>85</v>
      </c>
      <c r="AV147" s="13" t="s">
        <v>85</v>
      </c>
      <c r="AW147" s="13" t="s">
        <v>33</v>
      </c>
      <c r="AX147" s="13" t="s">
        <v>77</v>
      </c>
      <c r="AY147" s="161" t="s">
        <v>184</v>
      </c>
    </row>
    <row r="148" spans="1:65" s="13" customFormat="1" ht="11.25">
      <c r="B148" s="159"/>
      <c r="D148" s="160" t="s">
        <v>192</v>
      </c>
      <c r="E148" s="161" t="s">
        <v>1</v>
      </c>
      <c r="F148" s="162" t="s">
        <v>206</v>
      </c>
      <c r="H148" s="163">
        <v>6.0999999999999999E-2</v>
      </c>
      <c r="I148" s="164"/>
      <c r="L148" s="159"/>
      <c r="M148" s="165"/>
      <c r="N148" s="166"/>
      <c r="O148" s="166"/>
      <c r="P148" s="166"/>
      <c r="Q148" s="166"/>
      <c r="R148" s="166"/>
      <c r="S148" s="166"/>
      <c r="T148" s="167"/>
      <c r="AT148" s="161" t="s">
        <v>192</v>
      </c>
      <c r="AU148" s="161" t="s">
        <v>85</v>
      </c>
      <c r="AV148" s="13" t="s">
        <v>85</v>
      </c>
      <c r="AW148" s="13" t="s">
        <v>33</v>
      </c>
      <c r="AX148" s="13" t="s">
        <v>77</v>
      </c>
      <c r="AY148" s="161" t="s">
        <v>184</v>
      </c>
    </row>
    <row r="149" spans="1:65" s="14" customFormat="1" ht="11.25">
      <c r="B149" s="168"/>
      <c r="D149" s="160" t="s">
        <v>192</v>
      </c>
      <c r="E149" s="169" t="s">
        <v>1</v>
      </c>
      <c r="F149" s="170" t="s">
        <v>196</v>
      </c>
      <c r="H149" s="171">
        <v>8.5999999999999993E-2</v>
      </c>
      <c r="I149" s="172"/>
      <c r="L149" s="168"/>
      <c r="M149" s="173"/>
      <c r="N149" s="174"/>
      <c r="O149" s="174"/>
      <c r="P149" s="174"/>
      <c r="Q149" s="174"/>
      <c r="R149" s="174"/>
      <c r="S149" s="174"/>
      <c r="T149" s="175"/>
      <c r="AT149" s="169" t="s">
        <v>192</v>
      </c>
      <c r="AU149" s="169" t="s">
        <v>85</v>
      </c>
      <c r="AV149" s="14" t="s">
        <v>88</v>
      </c>
      <c r="AW149" s="14" t="s">
        <v>33</v>
      </c>
      <c r="AX149" s="14" t="s">
        <v>8</v>
      </c>
      <c r="AY149" s="169" t="s">
        <v>184</v>
      </c>
    </row>
    <row r="150" spans="1:65" s="2" customFormat="1" ht="24.2" customHeight="1">
      <c r="A150" s="33"/>
      <c r="B150" s="145"/>
      <c r="C150" s="146" t="s">
        <v>91</v>
      </c>
      <c r="D150" s="146" t="s">
        <v>186</v>
      </c>
      <c r="E150" s="147" t="s">
        <v>207</v>
      </c>
      <c r="F150" s="148" t="s">
        <v>208</v>
      </c>
      <c r="G150" s="149" t="s">
        <v>209</v>
      </c>
      <c r="H150" s="150">
        <v>5</v>
      </c>
      <c r="I150" s="151"/>
      <c r="J150" s="152">
        <f>ROUND(I150*H150,0)</f>
        <v>0</v>
      </c>
      <c r="K150" s="148" t="s">
        <v>190</v>
      </c>
      <c r="L150" s="34"/>
      <c r="M150" s="153" t="s">
        <v>1</v>
      </c>
      <c r="N150" s="154" t="s">
        <v>42</v>
      </c>
      <c r="O150" s="59"/>
      <c r="P150" s="155">
        <f>O150*H150</f>
        <v>0</v>
      </c>
      <c r="Q150" s="155">
        <v>4.7615999999999999E-4</v>
      </c>
      <c r="R150" s="155">
        <f>Q150*H150</f>
        <v>2.3807999999999998E-3</v>
      </c>
      <c r="S150" s="155">
        <v>0</v>
      </c>
      <c r="T150" s="15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91</v>
      </c>
      <c r="AT150" s="157" t="s">
        <v>186</v>
      </c>
      <c r="AU150" s="157" t="s">
        <v>85</v>
      </c>
      <c r="AY150" s="18" t="s">
        <v>184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</v>
      </c>
      <c r="BK150" s="158">
        <f>ROUND(I150*H150,0)</f>
        <v>0</v>
      </c>
      <c r="BL150" s="18" t="s">
        <v>91</v>
      </c>
      <c r="BM150" s="157" t="s">
        <v>210</v>
      </c>
    </row>
    <row r="151" spans="1:65" s="13" customFormat="1" ht="11.25">
      <c r="B151" s="159"/>
      <c r="D151" s="160" t="s">
        <v>192</v>
      </c>
      <c r="E151" s="161" t="s">
        <v>1</v>
      </c>
      <c r="F151" s="162" t="s">
        <v>211</v>
      </c>
      <c r="H151" s="163">
        <v>5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192</v>
      </c>
      <c r="AU151" s="161" t="s">
        <v>85</v>
      </c>
      <c r="AV151" s="13" t="s">
        <v>85</v>
      </c>
      <c r="AW151" s="13" t="s">
        <v>33</v>
      </c>
      <c r="AX151" s="13" t="s">
        <v>8</v>
      </c>
      <c r="AY151" s="161" t="s">
        <v>184</v>
      </c>
    </row>
    <row r="152" spans="1:65" s="12" customFormat="1" ht="22.9" customHeight="1">
      <c r="B152" s="132"/>
      <c r="D152" s="133" t="s">
        <v>76</v>
      </c>
      <c r="E152" s="143" t="s">
        <v>91</v>
      </c>
      <c r="F152" s="143" t="s">
        <v>212</v>
      </c>
      <c r="I152" s="135"/>
      <c r="J152" s="144">
        <f>BK152</f>
        <v>0</v>
      </c>
      <c r="L152" s="132"/>
      <c r="M152" s="137"/>
      <c r="N152" s="138"/>
      <c r="O152" s="138"/>
      <c r="P152" s="139">
        <f>SUM(P153:P168)</f>
        <v>0</v>
      </c>
      <c r="Q152" s="138"/>
      <c r="R152" s="139">
        <f>SUM(R153:R168)</f>
        <v>1.8171867099999999</v>
      </c>
      <c r="S152" s="138"/>
      <c r="T152" s="140">
        <f>SUM(T153:T168)</f>
        <v>0</v>
      </c>
      <c r="AR152" s="133" t="s">
        <v>8</v>
      </c>
      <c r="AT152" s="141" t="s">
        <v>76</v>
      </c>
      <c r="AU152" s="141" t="s">
        <v>8</v>
      </c>
      <c r="AY152" s="133" t="s">
        <v>184</v>
      </c>
      <c r="BK152" s="142">
        <f>SUM(BK153:BK168)</f>
        <v>0</v>
      </c>
    </row>
    <row r="153" spans="1:65" s="2" customFormat="1" ht="14.45" customHeight="1">
      <c r="A153" s="33"/>
      <c r="B153" s="145"/>
      <c r="C153" s="146" t="s">
        <v>94</v>
      </c>
      <c r="D153" s="146" t="s">
        <v>186</v>
      </c>
      <c r="E153" s="147" t="s">
        <v>213</v>
      </c>
      <c r="F153" s="148" t="s">
        <v>214</v>
      </c>
      <c r="G153" s="149" t="s">
        <v>215</v>
      </c>
      <c r="H153" s="150">
        <v>8</v>
      </c>
      <c r="I153" s="151"/>
      <c r="J153" s="152">
        <f>ROUND(I153*H153,0)</f>
        <v>0</v>
      </c>
      <c r="K153" s="148" t="s">
        <v>190</v>
      </c>
      <c r="L153" s="34"/>
      <c r="M153" s="153" t="s">
        <v>1</v>
      </c>
      <c r="N153" s="154" t="s">
        <v>42</v>
      </c>
      <c r="O153" s="59"/>
      <c r="P153" s="155">
        <f>O153*H153</f>
        <v>0</v>
      </c>
      <c r="Q153" s="155">
        <v>6.7360000000000003E-2</v>
      </c>
      <c r="R153" s="155">
        <f>Q153*H153</f>
        <v>0.53888000000000003</v>
      </c>
      <c r="S153" s="155">
        <v>0</v>
      </c>
      <c r="T153" s="15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91</v>
      </c>
      <c r="AT153" s="157" t="s">
        <v>186</v>
      </c>
      <c r="AU153" s="157" t="s">
        <v>85</v>
      </c>
      <c r="AY153" s="18" t="s">
        <v>184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</v>
      </c>
      <c r="BK153" s="158">
        <f>ROUND(I153*H153,0)</f>
        <v>0</v>
      </c>
      <c r="BL153" s="18" t="s">
        <v>91</v>
      </c>
      <c r="BM153" s="157" t="s">
        <v>216</v>
      </c>
    </row>
    <row r="154" spans="1:65" s="13" customFormat="1" ht="11.25">
      <c r="B154" s="159"/>
      <c r="D154" s="160" t="s">
        <v>192</v>
      </c>
      <c r="E154" s="161" t="s">
        <v>1</v>
      </c>
      <c r="F154" s="162" t="s">
        <v>217</v>
      </c>
      <c r="H154" s="163">
        <v>8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192</v>
      </c>
      <c r="AU154" s="161" t="s">
        <v>85</v>
      </c>
      <c r="AV154" s="13" t="s">
        <v>85</v>
      </c>
      <c r="AW154" s="13" t="s">
        <v>33</v>
      </c>
      <c r="AX154" s="13" t="s">
        <v>8</v>
      </c>
      <c r="AY154" s="161" t="s">
        <v>184</v>
      </c>
    </row>
    <row r="155" spans="1:65" s="2" customFormat="1" ht="24.2" customHeight="1">
      <c r="A155" s="33"/>
      <c r="B155" s="145"/>
      <c r="C155" s="146" t="s">
        <v>97</v>
      </c>
      <c r="D155" s="146" t="s">
        <v>186</v>
      </c>
      <c r="E155" s="147" t="s">
        <v>218</v>
      </c>
      <c r="F155" s="148" t="s">
        <v>219</v>
      </c>
      <c r="G155" s="149" t="s">
        <v>215</v>
      </c>
      <c r="H155" s="150">
        <v>8</v>
      </c>
      <c r="I155" s="151"/>
      <c r="J155" s="152">
        <f>ROUND(I155*H155,0)</f>
        <v>0</v>
      </c>
      <c r="K155" s="148" t="s">
        <v>190</v>
      </c>
      <c r="L155" s="34"/>
      <c r="M155" s="153" t="s">
        <v>1</v>
      </c>
      <c r="N155" s="154" t="s">
        <v>42</v>
      </c>
      <c r="O155" s="59"/>
      <c r="P155" s="155">
        <f>O155*H155</f>
        <v>0</v>
      </c>
      <c r="Q155" s="155">
        <v>8.2350000000000007E-2</v>
      </c>
      <c r="R155" s="155">
        <f>Q155*H155</f>
        <v>0.65880000000000005</v>
      </c>
      <c r="S155" s="155">
        <v>0</v>
      </c>
      <c r="T155" s="156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7" t="s">
        <v>91</v>
      </c>
      <c r="AT155" s="157" t="s">
        <v>186</v>
      </c>
      <c r="AU155" s="157" t="s">
        <v>85</v>
      </c>
      <c r="AY155" s="18" t="s">
        <v>184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</v>
      </c>
      <c r="BK155" s="158">
        <f>ROUND(I155*H155,0)</f>
        <v>0</v>
      </c>
      <c r="BL155" s="18" t="s">
        <v>91</v>
      </c>
      <c r="BM155" s="157" t="s">
        <v>220</v>
      </c>
    </row>
    <row r="156" spans="1:65" s="13" customFormat="1" ht="11.25">
      <c r="B156" s="159"/>
      <c r="D156" s="160" t="s">
        <v>192</v>
      </c>
      <c r="E156" s="161" t="s">
        <v>1</v>
      </c>
      <c r="F156" s="162" t="s">
        <v>221</v>
      </c>
      <c r="H156" s="163">
        <v>8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192</v>
      </c>
      <c r="AU156" s="161" t="s">
        <v>85</v>
      </c>
      <c r="AV156" s="13" t="s">
        <v>85</v>
      </c>
      <c r="AW156" s="13" t="s">
        <v>33</v>
      </c>
      <c r="AX156" s="13" t="s">
        <v>8</v>
      </c>
      <c r="AY156" s="161" t="s">
        <v>184</v>
      </c>
    </row>
    <row r="157" spans="1:65" s="2" customFormat="1" ht="14.45" customHeight="1">
      <c r="A157" s="33"/>
      <c r="B157" s="145"/>
      <c r="C157" s="146" t="s">
        <v>222</v>
      </c>
      <c r="D157" s="146" t="s">
        <v>186</v>
      </c>
      <c r="E157" s="147" t="s">
        <v>223</v>
      </c>
      <c r="F157" s="148" t="s">
        <v>224</v>
      </c>
      <c r="G157" s="149" t="s">
        <v>215</v>
      </c>
      <c r="H157" s="150">
        <v>2</v>
      </c>
      <c r="I157" s="151"/>
      <c r="J157" s="152">
        <f>ROUND(I157*H157,0)</f>
        <v>0</v>
      </c>
      <c r="K157" s="148" t="s">
        <v>190</v>
      </c>
      <c r="L157" s="34"/>
      <c r="M157" s="153" t="s">
        <v>1</v>
      </c>
      <c r="N157" s="154" t="s">
        <v>42</v>
      </c>
      <c r="O157" s="59"/>
      <c r="P157" s="155">
        <f>O157*H157</f>
        <v>0</v>
      </c>
      <c r="Q157" s="155">
        <v>5.8999999999999997E-2</v>
      </c>
      <c r="R157" s="155">
        <f>Q157*H157</f>
        <v>0.11799999999999999</v>
      </c>
      <c r="S157" s="155">
        <v>0</v>
      </c>
      <c r="T157" s="15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91</v>
      </c>
      <c r="AT157" s="157" t="s">
        <v>186</v>
      </c>
      <c r="AU157" s="157" t="s">
        <v>85</v>
      </c>
      <c r="AY157" s="18" t="s">
        <v>184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8" t="s">
        <v>8</v>
      </c>
      <c r="BK157" s="158">
        <f>ROUND(I157*H157,0)</f>
        <v>0</v>
      </c>
      <c r="BL157" s="18" t="s">
        <v>91</v>
      </c>
      <c r="BM157" s="157" t="s">
        <v>225</v>
      </c>
    </row>
    <row r="158" spans="1:65" s="13" customFormat="1" ht="11.25">
      <c r="B158" s="159"/>
      <c r="D158" s="160" t="s">
        <v>192</v>
      </c>
      <c r="E158" s="161" t="s">
        <v>1</v>
      </c>
      <c r="F158" s="162" t="s">
        <v>226</v>
      </c>
      <c r="H158" s="163">
        <v>2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192</v>
      </c>
      <c r="AU158" s="161" t="s">
        <v>85</v>
      </c>
      <c r="AV158" s="13" t="s">
        <v>85</v>
      </c>
      <c r="AW158" s="13" t="s">
        <v>33</v>
      </c>
      <c r="AX158" s="13" t="s">
        <v>8</v>
      </c>
      <c r="AY158" s="161" t="s">
        <v>184</v>
      </c>
    </row>
    <row r="159" spans="1:65" s="2" customFormat="1" ht="24.2" customHeight="1">
      <c r="A159" s="33"/>
      <c r="B159" s="145"/>
      <c r="C159" s="146" t="s">
        <v>227</v>
      </c>
      <c r="D159" s="146" t="s">
        <v>186</v>
      </c>
      <c r="E159" s="147" t="s">
        <v>228</v>
      </c>
      <c r="F159" s="148" t="s">
        <v>229</v>
      </c>
      <c r="G159" s="149" t="s">
        <v>199</v>
      </c>
      <c r="H159" s="150">
        <v>0.45100000000000001</v>
      </c>
      <c r="I159" s="151"/>
      <c r="J159" s="152">
        <f>ROUND(I159*H159,0)</f>
        <v>0</v>
      </c>
      <c r="K159" s="148" t="s">
        <v>190</v>
      </c>
      <c r="L159" s="34"/>
      <c r="M159" s="153" t="s">
        <v>1</v>
      </c>
      <c r="N159" s="154" t="s">
        <v>42</v>
      </c>
      <c r="O159" s="59"/>
      <c r="P159" s="155">
        <f>O159*H159</f>
        <v>0</v>
      </c>
      <c r="Q159" s="155">
        <v>1.221E-2</v>
      </c>
      <c r="R159" s="155">
        <f>Q159*H159</f>
        <v>5.5067100000000006E-3</v>
      </c>
      <c r="S159" s="155">
        <v>0</v>
      </c>
      <c r="T159" s="15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91</v>
      </c>
      <c r="AT159" s="157" t="s">
        <v>186</v>
      </c>
      <c r="AU159" s="157" t="s">
        <v>85</v>
      </c>
      <c r="AY159" s="18" t="s">
        <v>184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</v>
      </c>
      <c r="BK159" s="158">
        <f>ROUND(I159*H159,0)</f>
        <v>0</v>
      </c>
      <c r="BL159" s="18" t="s">
        <v>91</v>
      </c>
      <c r="BM159" s="157" t="s">
        <v>230</v>
      </c>
    </row>
    <row r="160" spans="1:65" s="13" customFormat="1" ht="11.25">
      <c r="B160" s="159"/>
      <c r="D160" s="160" t="s">
        <v>192</v>
      </c>
      <c r="E160" s="161" t="s">
        <v>1</v>
      </c>
      <c r="F160" s="162" t="s">
        <v>231</v>
      </c>
      <c r="H160" s="163">
        <v>0.434</v>
      </c>
      <c r="I160" s="164"/>
      <c r="L160" s="159"/>
      <c r="M160" s="165"/>
      <c r="N160" s="166"/>
      <c r="O160" s="166"/>
      <c r="P160" s="166"/>
      <c r="Q160" s="166"/>
      <c r="R160" s="166"/>
      <c r="S160" s="166"/>
      <c r="T160" s="167"/>
      <c r="AT160" s="161" t="s">
        <v>192</v>
      </c>
      <c r="AU160" s="161" t="s">
        <v>85</v>
      </c>
      <c r="AV160" s="13" t="s">
        <v>85</v>
      </c>
      <c r="AW160" s="13" t="s">
        <v>33</v>
      </c>
      <c r="AX160" s="13" t="s">
        <v>77</v>
      </c>
      <c r="AY160" s="161" t="s">
        <v>184</v>
      </c>
    </row>
    <row r="161" spans="1:65" s="13" customFormat="1" ht="11.25">
      <c r="B161" s="159"/>
      <c r="D161" s="160" t="s">
        <v>192</v>
      </c>
      <c r="E161" s="161" t="s">
        <v>1</v>
      </c>
      <c r="F161" s="162" t="s">
        <v>232</v>
      </c>
      <c r="H161" s="163">
        <v>4.0000000000000001E-3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192</v>
      </c>
      <c r="AU161" s="161" t="s">
        <v>85</v>
      </c>
      <c r="AV161" s="13" t="s">
        <v>85</v>
      </c>
      <c r="AW161" s="13" t="s">
        <v>33</v>
      </c>
      <c r="AX161" s="13" t="s">
        <v>77</v>
      </c>
      <c r="AY161" s="161" t="s">
        <v>184</v>
      </c>
    </row>
    <row r="162" spans="1:65" s="13" customFormat="1" ht="11.25">
      <c r="B162" s="159"/>
      <c r="D162" s="160" t="s">
        <v>192</v>
      </c>
      <c r="E162" s="161" t="s">
        <v>1</v>
      </c>
      <c r="F162" s="162" t="s">
        <v>233</v>
      </c>
      <c r="H162" s="163">
        <v>1.2999999999999999E-2</v>
      </c>
      <c r="I162" s="164"/>
      <c r="L162" s="159"/>
      <c r="M162" s="165"/>
      <c r="N162" s="166"/>
      <c r="O162" s="166"/>
      <c r="P162" s="166"/>
      <c r="Q162" s="166"/>
      <c r="R162" s="166"/>
      <c r="S162" s="166"/>
      <c r="T162" s="167"/>
      <c r="AT162" s="161" t="s">
        <v>192</v>
      </c>
      <c r="AU162" s="161" t="s">
        <v>85</v>
      </c>
      <c r="AV162" s="13" t="s">
        <v>85</v>
      </c>
      <c r="AW162" s="13" t="s">
        <v>33</v>
      </c>
      <c r="AX162" s="13" t="s">
        <v>77</v>
      </c>
      <c r="AY162" s="161" t="s">
        <v>184</v>
      </c>
    </row>
    <row r="163" spans="1:65" s="14" customFormat="1" ht="11.25">
      <c r="B163" s="168"/>
      <c r="D163" s="160" t="s">
        <v>192</v>
      </c>
      <c r="E163" s="169" t="s">
        <v>1</v>
      </c>
      <c r="F163" s="170" t="s">
        <v>196</v>
      </c>
      <c r="H163" s="171">
        <v>0.45100000000000001</v>
      </c>
      <c r="I163" s="172"/>
      <c r="L163" s="168"/>
      <c r="M163" s="173"/>
      <c r="N163" s="174"/>
      <c r="O163" s="174"/>
      <c r="P163" s="174"/>
      <c r="Q163" s="174"/>
      <c r="R163" s="174"/>
      <c r="S163" s="174"/>
      <c r="T163" s="175"/>
      <c r="AT163" s="169" t="s">
        <v>192</v>
      </c>
      <c r="AU163" s="169" t="s">
        <v>85</v>
      </c>
      <c r="AV163" s="14" t="s">
        <v>88</v>
      </c>
      <c r="AW163" s="14" t="s">
        <v>33</v>
      </c>
      <c r="AX163" s="14" t="s">
        <v>8</v>
      </c>
      <c r="AY163" s="169" t="s">
        <v>184</v>
      </c>
    </row>
    <row r="164" spans="1:65" s="2" customFormat="1" ht="14.45" customHeight="1">
      <c r="A164" s="33"/>
      <c r="B164" s="145"/>
      <c r="C164" s="176" t="s">
        <v>234</v>
      </c>
      <c r="D164" s="176" t="s">
        <v>235</v>
      </c>
      <c r="E164" s="177" t="s">
        <v>236</v>
      </c>
      <c r="F164" s="178" t="s">
        <v>237</v>
      </c>
      <c r="G164" s="179" t="s">
        <v>199</v>
      </c>
      <c r="H164" s="180">
        <v>0.496</v>
      </c>
      <c r="I164" s="181"/>
      <c r="J164" s="182">
        <f>ROUND(I164*H164,0)</f>
        <v>0</v>
      </c>
      <c r="K164" s="178" t="s">
        <v>190</v>
      </c>
      <c r="L164" s="183"/>
      <c r="M164" s="184" t="s">
        <v>1</v>
      </c>
      <c r="N164" s="185" t="s">
        <v>42</v>
      </c>
      <c r="O164" s="59"/>
      <c r="P164" s="155">
        <f>O164*H164</f>
        <v>0</v>
      </c>
      <c r="Q164" s="155">
        <v>1</v>
      </c>
      <c r="R164" s="155">
        <f>Q164*H164</f>
        <v>0.496</v>
      </c>
      <c r="S164" s="155">
        <v>0</v>
      </c>
      <c r="T164" s="15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7" t="s">
        <v>227</v>
      </c>
      <c r="AT164" s="157" t="s">
        <v>235</v>
      </c>
      <c r="AU164" s="157" t="s">
        <v>85</v>
      </c>
      <c r="AY164" s="18" t="s">
        <v>184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8" t="s">
        <v>8</v>
      </c>
      <c r="BK164" s="158">
        <f>ROUND(I164*H164,0)</f>
        <v>0</v>
      </c>
      <c r="BL164" s="18" t="s">
        <v>91</v>
      </c>
      <c r="BM164" s="157" t="s">
        <v>238</v>
      </c>
    </row>
    <row r="165" spans="1:65" s="13" customFormat="1" ht="11.25">
      <c r="B165" s="159"/>
      <c r="D165" s="160" t="s">
        <v>192</v>
      </c>
      <c r="E165" s="161" t="s">
        <v>1</v>
      </c>
      <c r="F165" s="162" t="s">
        <v>239</v>
      </c>
      <c r="H165" s="163">
        <v>0.47799999999999998</v>
      </c>
      <c r="I165" s="164"/>
      <c r="L165" s="159"/>
      <c r="M165" s="165"/>
      <c r="N165" s="166"/>
      <c r="O165" s="166"/>
      <c r="P165" s="166"/>
      <c r="Q165" s="166"/>
      <c r="R165" s="166"/>
      <c r="S165" s="166"/>
      <c r="T165" s="167"/>
      <c r="AT165" s="161" t="s">
        <v>192</v>
      </c>
      <c r="AU165" s="161" t="s">
        <v>85</v>
      </c>
      <c r="AV165" s="13" t="s">
        <v>85</v>
      </c>
      <c r="AW165" s="13" t="s">
        <v>33</v>
      </c>
      <c r="AX165" s="13" t="s">
        <v>77</v>
      </c>
      <c r="AY165" s="161" t="s">
        <v>184</v>
      </c>
    </row>
    <row r="166" spans="1:65" s="13" customFormat="1" ht="11.25">
      <c r="B166" s="159"/>
      <c r="D166" s="160" t="s">
        <v>192</v>
      </c>
      <c r="E166" s="161" t="s">
        <v>1</v>
      </c>
      <c r="F166" s="162" t="s">
        <v>240</v>
      </c>
      <c r="H166" s="163">
        <v>4.0000000000000001E-3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192</v>
      </c>
      <c r="AU166" s="161" t="s">
        <v>85</v>
      </c>
      <c r="AV166" s="13" t="s">
        <v>85</v>
      </c>
      <c r="AW166" s="13" t="s">
        <v>33</v>
      </c>
      <c r="AX166" s="13" t="s">
        <v>77</v>
      </c>
      <c r="AY166" s="161" t="s">
        <v>184</v>
      </c>
    </row>
    <row r="167" spans="1:65" s="13" customFormat="1" ht="11.25">
      <c r="B167" s="159"/>
      <c r="D167" s="160" t="s">
        <v>192</v>
      </c>
      <c r="E167" s="161" t="s">
        <v>1</v>
      </c>
      <c r="F167" s="162" t="s">
        <v>241</v>
      </c>
      <c r="H167" s="163">
        <v>1.4E-2</v>
      </c>
      <c r="I167" s="164"/>
      <c r="L167" s="159"/>
      <c r="M167" s="165"/>
      <c r="N167" s="166"/>
      <c r="O167" s="166"/>
      <c r="P167" s="166"/>
      <c r="Q167" s="166"/>
      <c r="R167" s="166"/>
      <c r="S167" s="166"/>
      <c r="T167" s="167"/>
      <c r="AT167" s="161" t="s">
        <v>192</v>
      </c>
      <c r="AU167" s="161" t="s">
        <v>85</v>
      </c>
      <c r="AV167" s="13" t="s">
        <v>85</v>
      </c>
      <c r="AW167" s="13" t="s">
        <v>33</v>
      </c>
      <c r="AX167" s="13" t="s">
        <v>77</v>
      </c>
      <c r="AY167" s="161" t="s">
        <v>184</v>
      </c>
    </row>
    <row r="168" spans="1:65" s="14" customFormat="1" ht="11.25">
      <c r="B168" s="168"/>
      <c r="D168" s="160" t="s">
        <v>192</v>
      </c>
      <c r="E168" s="169" t="s">
        <v>1</v>
      </c>
      <c r="F168" s="170" t="s">
        <v>196</v>
      </c>
      <c r="H168" s="171">
        <v>0.496</v>
      </c>
      <c r="I168" s="172"/>
      <c r="L168" s="168"/>
      <c r="M168" s="173"/>
      <c r="N168" s="174"/>
      <c r="O168" s="174"/>
      <c r="P168" s="174"/>
      <c r="Q168" s="174"/>
      <c r="R168" s="174"/>
      <c r="S168" s="174"/>
      <c r="T168" s="175"/>
      <c r="AT168" s="169" t="s">
        <v>192</v>
      </c>
      <c r="AU168" s="169" t="s">
        <v>85</v>
      </c>
      <c r="AV168" s="14" t="s">
        <v>88</v>
      </c>
      <c r="AW168" s="14" t="s">
        <v>33</v>
      </c>
      <c r="AX168" s="14" t="s">
        <v>8</v>
      </c>
      <c r="AY168" s="169" t="s">
        <v>184</v>
      </c>
    </row>
    <row r="169" spans="1:65" s="12" customFormat="1" ht="22.9" customHeight="1">
      <c r="B169" s="132"/>
      <c r="D169" s="133" t="s">
        <v>76</v>
      </c>
      <c r="E169" s="143" t="s">
        <v>97</v>
      </c>
      <c r="F169" s="143" t="s">
        <v>242</v>
      </c>
      <c r="I169" s="135"/>
      <c r="J169" s="144">
        <f>BK169</f>
        <v>0</v>
      </c>
      <c r="L169" s="132"/>
      <c r="M169" s="137"/>
      <c r="N169" s="138"/>
      <c r="O169" s="138"/>
      <c r="P169" s="139">
        <f>SUM(P170:P212)</f>
        <v>0</v>
      </c>
      <c r="Q169" s="138"/>
      <c r="R169" s="139">
        <f>SUM(R170:R212)</f>
        <v>14.980668192000003</v>
      </c>
      <c r="S169" s="138"/>
      <c r="T169" s="140">
        <f>SUM(T170:T212)</f>
        <v>0</v>
      </c>
      <c r="AR169" s="133" t="s">
        <v>8</v>
      </c>
      <c r="AT169" s="141" t="s">
        <v>76</v>
      </c>
      <c r="AU169" s="141" t="s">
        <v>8</v>
      </c>
      <c r="AY169" s="133" t="s">
        <v>184</v>
      </c>
      <c r="BK169" s="142">
        <f>SUM(BK170:BK212)</f>
        <v>0</v>
      </c>
    </row>
    <row r="170" spans="1:65" s="2" customFormat="1" ht="24.2" customHeight="1">
      <c r="A170" s="33"/>
      <c r="B170" s="145"/>
      <c r="C170" s="146" t="s">
        <v>243</v>
      </c>
      <c r="D170" s="146" t="s">
        <v>186</v>
      </c>
      <c r="E170" s="147" t="s">
        <v>244</v>
      </c>
      <c r="F170" s="148" t="s">
        <v>245</v>
      </c>
      <c r="G170" s="149" t="s">
        <v>246</v>
      </c>
      <c r="H170" s="150">
        <v>0.56299999999999994</v>
      </c>
      <c r="I170" s="151"/>
      <c r="J170" s="152">
        <f>ROUND(I170*H170,0)</f>
        <v>0</v>
      </c>
      <c r="K170" s="148" t="s">
        <v>190</v>
      </c>
      <c r="L170" s="34"/>
      <c r="M170" s="153" t="s">
        <v>1</v>
      </c>
      <c r="N170" s="154" t="s">
        <v>42</v>
      </c>
      <c r="O170" s="59"/>
      <c r="P170" s="155">
        <f>O170*H170</f>
        <v>0</v>
      </c>
      <c r="Q170" s="155">
        <v>4.3839999999999999E-3</v>
      </c>
      <c r="R170" s="155">
        <f>Q170*H170</f>
        <v>2.4681919999999997E-3</v>
      </c>
      <c r="S170" s="155">
        <v>0</v>
      </c>
      <c r="T170" s="156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7" t="s">
        <v>91</v>
      </c>
      <c r="AT170" s="157" t="s">
        <v>186</v>
      </c>
      <c r="AU170" s="157" t="s">
        <v>85</v>
      </c>
      <c r="AY170" s="18" t="s">
        <v>184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</v>
      </c>
      <c r="BK170" s="158">
        <f>ROUND(I170*H170,0)</f>
        <v>0</v>
      </c>
      <c r="BL170" s="18" t="s">
        <v>91</v>
      </c>
      <c r="BM170" s="157" t="s">
        <v>247</v>
      </c>
    </row>
    <row r="171" spans="1:65" s="13" customFormat="1" ht="11.25">
      <c r="B171" s="159"/>
      <c r="D171" s="160" t="s">
        <v>192</v>
      </c>
      <c r="E171" s="161" t="s">
        <v>1</v>
      </c>
      <c r="F171" s="162" t="s">
        <v>248</v>
      </c>
      <c r="H171" s="163">
        <v>0.56299999999999994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192</v>
      </c>
      <c r="AU171" s="161" t="s">
        <v>85</v>
      </c>
      <c r="AV171" s="13" t="s">
        <v>85</v>
      </c>
      <c r="AW171" s="13" t="s">
        <v>33</v>
      </c>
      <c r="AX171" s="13" t="s">
        <v>8</v>
      </c>
      <c r="AY171" s="161" t="s">
        <v>184</v>
      </c>
    </row>
    <row r="172" spans="1:65" s="2" customFormat="1" ht="24.2" customHeight="1">
      <c r="A172" s="33"/>
      <c r="B172" s="145"/>
      <c r="C172" s="146" t="s">
        <v>249</v>
      </c>
      <c r="D172" s="146" t="s">
        <v>186</v>
      </c>
      <c r="E172" s="147" t="s">
        <v>250</v>
      </c>
      <c r="F172" s="148" t="s">
        <v>251</v>
      </c>
      <c r="G172" s="149" t="s">
        <v>246</v>
      </c>
      <c r="H172" s="150">
        <v>714.95</v>
      </c>
      <c r="I172" s="151"/>
      <c r="J172" s="152">
        <f>ROUND(I172*H172,0)</f>
        <v>0</v>
      </c>
      <c r="K172" s="148" t="s">
        <v>190</v>
      </c>
      <c r="L172" s="34"/>
      <c r="M172" s="153" t="s">
        <v>1</v>
      </c>
      <c r="N172" s="154" t="s">
        <v>42</v>
      </c>
      <c r="O172" s="59"/>
      <c r="P172" s="155">
        <f>O172*H172</f>
        <v>0</v>
      </c>
      <c r="Q172" s="155">
        <v>1.7000000000000001E-2</v>
      </c>
      <c r="R172" s="155">
        <f>Q172*H172</f>
        <v>12.154150000000001</v>
      </c>
      <c r="S172" s="155">
        <v>0</v>
      </c>
      <c r="T172" s="15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7" t="s">
        <v>91</v>
      </c>
      <c r="AT172" s="157" t="s">
        <v>186</v>
      </c>
      <c r="AU172" s="157" t="s">
        <v>85</v>
      </c>
      <c r="AY172" s="18" t="s">
        <v>184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</v>
      </c>
      <c r="BK172" s="158">
        <f>ROUND(I172*H172,0)</f>
        <v>0</v>
      </c>
      <c r="BL172" s="18" t="s">
        <v>91</v>
      </c>
      <c r="BM172" s="157" t="s">
        <v>252</v>
      </c>
    </row>
    <row r="173" spans="1:65" s="13" customFormat="1" ht="11.25">
      <c r="B173" s="159"/>
      <c r="D173" s="160" t="s">
        <v>192</v>
      </c>
      <c r="E173" s="161" t="s">
        <v>1</v>
      </c>
      <c r="F173" s="162" t="s">
        <v>253</v>
      </c>
      <c r="H173" s="163">
        <v>124.25</v>
      </c>
      <c r="I173" s="164"/>
      <c r="L173" s="159"/>
      <c r="M173" s="165"/>
      <c r="N173" s="166"/>
      <c r="O173" s="166"/>
      <c r="P173" s="166"/>
      <c r="Q173" s="166"/>
      <c r="R173" s="166"/>
      <c r="S173" s="166"/>
      <c r="T173" s="167"/>
      <c r="AT173" s="161" t="s">
        <v>192</v>
      </c>
      <c r="AU173" s="161" t="s">
        <v>85</v>
      </c>
      <c r="AV173" s="13" t="s">
        <v>85</v>
      </c>
      <c r="AW173" s="13" t="s">
        <v>33</v>
      </c>
      <c r="AX173" s="13" t="s">
        <v>77</v>
      </c>
      <c r="AY173" s="161" t="s">
        <v>184</v>
      </c>
    </row>
    <row r="174" spans="1:65" s="13" customFormat="1" ht="11.25">
      <c r="B174" s="159"/>
      <c r="D174" s="160" t="s">
        <v>192</v>
      </c>
      <c r="E174" s="161" t="s">
        <v>1</v>
      </c>
      <c r="F174" s="162" t="s">
        <v>254</v>
      </c>
      <c r="H174" s="163">
        <v>92.1</v>
      </c>
      <c r="I174" s="164"/>
      <c r="L174" s="159"/>
      <c r="M174" s="165"/>
      <c r="N174" s="166"/>
      <c r="O174" s="166"/>
      <c r="P174" s="166"/>
      <c r="Q174" s="166"/>
      <c r="R174" s="166"/>
      <c r="S174" s="166"/>
      <c r="T174" s="167"/>
      <c r="AT174" s="161" t="s">
        <v>192</v>
      </c>
      <c r="AU174" s="161" t="s">
        <v>85</v>
      </c>
      <c r="AV174" s="13" t="s">
        <v>85</v>
      </c>
      <c r="AW174" s="13" t="s">
        <v>33</v>
      </c>
      <c r="AX174" s="13" t="s">
        <v>77</v>
      </c>
      <c r="AY174" s="161" t="s">
        <v>184</v>
      </c>
    </row>
    <row r="175" spans="1:65" s="13" customFormat="1" ht="11.25">
      <c r="B175" s="159"/>
      <c r="D175" s="160" t="s">
        <v>192</v>
      </c>
      <c r="E175" s="161" t="s">
        <v>1</v>
      </c>
      <c r="F175" s="162" t="s">
        <v>255</v>
      </c>
      <c r="H175" s="163">
        <v>69</v>
      </c>
      <c r="I175" s="164"/>
      <c r="L175" s="159"/>
      <c r="M175" s="165"/>
      <c r="N175" s="166"/>
      <c r="O175" s="166"/>
      <c r="P175" s="166"/>
      <c r="Q175" s="166"/>
      <c r="R175" s="166"/>
      <c r="S175" s="166"/>
      <c r="T175" s="167"/>
      <c r="AT175" s="161" t="s">
        <v>192</v>
      </c>
      <c r="AU175" s="161" t="s">
        <v>85</v>
      </c>
      <c r="AV175" s="13" t="s">
        <v>85</v>
      </c>
      <c r="AW175" s="13" t="s">
        <v>33</v>
      </c>
      <c r="AX175" s="13" t="s">
        <v>77</v>
      </c>
      <c r="AY175" s="161" t="s">
        <v>184</v>
      </c>
    </row>
    <row r="176" spans="1:65" s="13" customFormat="1" ht="11.25">
      <c r="B176" s="159"/>
      <c r="D176" s="160" t="s">
        <v>192</v>
      </c>
      <c r="E176" s="161" t="s">
        <v>1</v>
      </c>
      <c r="F176" s="162" t="s">
        <v>256</v>
      </c>
      <c r="H176" s="163">
        <v>73.92</v>
      </c>
      <c r="I176" s="164"/>
      <c r="L176" s="159"/>
      <c r="M176" s="165"/>
      <c r="N176" s="166"/>
      <c r="O176" s="166"/>
      <c r="P176" s="166"/>
      <c r="Q176" s="166"/>
      <c r="R176" s="166"/>
      <c r="S176" s="166"/>
      <c r="T176" s="167"/>
      <c r="AT176" s="161" t="s">
        <v>192</v>
      </c>
      <c r="AU176" s="161" t="s">
        <v>85</v>
      </c>
      <c r="AV176" s="13" t="s">
        <v>85</v>
      </c>
      <c r="AW176" s="13" t="s">
        <v>33</v>
      </c>
      <c r="AX176" s="13" t="s">
        <v>77</v>
      </c>
      <c r="AY176" s="161" t="s">
        <v>184</v>
      </c>
    </row>
    <row r="177" spans="1:65" s="13" customFormat="1" ht="11.25">
      <c r="B177" s="159"/>
      <c r="D177" s="160" t="s">
        <v>192</v>
      </c>
      <c r="E177" s="161" t="s">
        <v>1</v>
      </c>
      <c r="F177" s="162" t="s">
        <v>257</v>
      </c>
      <c r="H177" s="163">
        <v>76.5</v>
      </c>
      <c r="I177" s="164"/>
      <c r="L177" s="159"/>
      <c r="M177" s="165"/>
      <c r="N177" s="166"/>
      <c r="O177" s="166"/>
      <c r="P177" s="166"/>
      <c r="Q177" s="166"/>
      <c r="R177" s="166"/>
      <c r="S177" s="166"/>
      <c r="T177" s="167"/>
      <c r="AT177" s="161" t="s">
        <v>192</v>
      </c>
      <c r="AU177" s="161" t="s">
        <v>85</v>
      </c>
      <c r="AV177" s="13" t="s">
        <v>85</v>
      </c>
      <c r="AW177" s="13" t="s">
        <v>33</v>
      </c>
      <c r="AX177" s="13" t="s">
        <v>77</v>
      </c>
      <c r="AY177" s="161" t="s">
        <v>184</v>
      </c>
    </row>
    <row r="178" spans="1:65" s="13" customFormat="1" ht="11.25">
      <c r="B178" s="159"/>
      <c r="D178" s="160" t="s">
        <v>192</v>
      </c>
      <c r="E178" s="161" t="s">
        <v>1</v>
      </c>
      <c r="F178" s="162" t="s">
        <v>258</v>
      </c>
      <c r="H178" s="163">
        <v>80.64</v>
      </c>
      <c r="I178" s="164"/>
      <c r="L178" s="159"/>
      <c r="M178" s="165"/>
      <c r="N178" s="166"/>
      <c r="O178" s="166"/>
      <c r="P178" s="166"/>
      <c r="Q178" s="166"/>
      <c r="R178" s="166"/>
      <c r="S178" s="166"/>
      <c r="T178" s="167"/>
      <c r="AT178" s="161" t="s">
        <v>192</v>
      </c>
      <c r="AU178" s="161" t="s">
        <v>85</v>
      </c>
      <c r="AV178" s="13" t="s">
        <v>85</v>
      </c>
      <c r="AW178" s="13" t="s">
        <v>33</v>
      </c>
      <c r="AX178" s="13" t="s">
        <v>77</v>
      </c>
      <c r="AY178" s="161" t="s">
        <v>184</v>
      </c>
    </row>
    <row r="179" spans="1:65" s="13" customFormat="1" ht="11.25">
      <c r="B179" s="159"/>
      <c r="D179" s="160" t="s">
        <v>192</v>
      </c>
      <c r="E179" s="161" t="s">
        <v>1</v>
      </c>
      <c r="F179" s="162" t="s">
        <v>259</v>
      </c>
      <c r="H179" s="163">
        <v>53.94</v>
      </c>
      <c r="I179" s="164"/>
      <c r="L179" s="159"/>
      <c r="M179" s="165"/>
      <c r="N179" s="166"/>
      <c r="O179" s="166"/>
      <c r="P179" s="166"/>
      <c r="Q179" s="166"/>
      <c r="R179" s="166"/>
      <c r="S179" s="166"/>
      <c r="T179" s="167"/>
      <c r="AT179" s="161" t="s">
        <v>192</v>
      </c>
      <c r="AU179" s="161" t="s">
        <v>85</v>
      </c>
      <c r="AV179" s="13" t="s">
        <v>85</v>
      </c>
      <c r="AW179" s="13" t="s">
        <v>33</v>
      </c>
      <c r="AX179" s="13" t="s">
        <v>77</v>
      </c>
      <c r="AY179" s="161" t="s">
        <v>184</v>
      </c>
    </row>
    <row r="180" spans="1:65" s="13" customFormat="1" ht="11.25">
      <c r="B180" s="159"/>
      <c r="D180" s="160" t="s">
        <v>192</v>
      </c>
      <c r="E180" s="161" t="s">
        <v>1</v>
      </c>
      <c r="F180" s="162" t="s">
        <v>260</v>
      </c>
      <c r="H180" s="163">
        <v>55.14</v>
      </c>
      <c r="I180" s="164"/>
      <c r="L180" s="159"/>
      <c r="M180" s="165"/>
      <c r="N180" s="166"/>
      <c r="O180" s="166"/>
      <c r="P180" s="166"/>
      <c r="Q180" s="166"/>
      <c r="R180" s="166"/>
      <c r="S180" s="166"/>
      <c r="T180" s="167"/>
      <c r="AT180" s="161" t="s">
        <v>192</v>
      </c>
      <c r="AU180" s="161" t="s">
        <v>85</v>
      </c>
      <c r="AV180" s="13" t="s">
        <v>85</v>
      </c>
      <c r="AW180" s="13" t="s">
        <v>33</v>
      </c>
      <c r="AX180" s="13" t="s">
        <v>77</v>
      </c>
      <c r="AY180" s="161" t="s">
        <v>184</v>
      </c>
    </row>
    <row r="181" spans="1:65" s="13" customFormat="1" ht="11.25">
      <c r="B181" s="159"/>
      <c r="D181" s="160" t="s">
        <v>192</v>
      </c>
      <c r="E181" s="161" t="s">
        <v>1</v>
      </c>
      <c r="F181" s="162" t="s">
        <v>261</v>
      </c>
      <c r="H181" s="163">
        <v>44.7</v>
      </c>
      <c r="I181" s="164"/>
      <c r="L181" s="159"/>
      <c r="M181" s="165"/>
      <c r="N181" s="166"/>
      <c r="O181" s="166"/>
      <c r="P181" s="166"/>
      <c r="Q181" s="166"/>
      <c r="R181" s="166"/>
      <c r="S181" s="166"/>
      <c r="T181" s="167"/>
      <c r="AT181" s="161" t="s">
        <v>192</v>
      </c>
      <c r="AU181" s="161" t="s">
        <v>85</v>
      </c>
      <c r="AV181" s="13" t="s">
        <v>85</v>
      </c>
      <c r="AW181" s="13" t="s">
        <v>33</v>
      </c>
      <c r="AX181" s="13" t="s">
        <v>77</v>
      </c>
      <c r="AY181" s="161" t="s">
        <v>184</v>
      </c>
    </row>
    <row r="182" spans="1:65" s="13" customFormat="1" ht="11.25">
      <c r="B182" s="159"/>
      <c r="D182" s="160" t="s">
        <v>192</v>
      </c>
      <c r="E182" s="161" t="s">
        <v>1</v>
      </c>
      <c r="F182" s="162" t="s">
        <v>262</v>
      </c>
      <c r="H182" s="163">
        <v>44.76</v>
      </c>
      <c r="I182" s="164"/>
      <c r="L182" s="159"/>
      <c r="M182" s="165"/>
      <c r="N182" s="166"/>
      <c r="O182" s="166"/>
      <c r="P182" s="166"/>
      <c r="Q182" s="166"/>
      <c r="R182" s="166"/>
      <c r="S182" s="166"/>
      <c r="T182" s="167"/>
      <c r="AT182" s="161" t="s">
        <v>192</v>
      </c>
      <c r="AU182" s="161" t="s">
        <v>85</v>
      </c>
      <c r="AV182" s="13" t="s">
        <v>85</v>
      </c>
      <c r="AW182" s="13" t="s">
        <v>33</v>
      </c>
      <c r="AX182" s="13" t="s">
        <v>77</v>
      </c>
      <c r="AY182" s="161" t="s">
        <v>184</v>
      </c>
    </row>
    <row r="183" spans="1:65" s="14" customFormat="1" ht="11.25">
      <c r="B183" s="168"/>
      <c r="D183" s="160" t="s">
        <v>192</v>
      </c>
      <c r="E183" s="169" t="s">
        <v>1</v>
      </c>
      <c r="F183" s="170" t="s">
        <v>263</v>
      </c>
      <c r="H183" s="171">
        <v>714.95</v>
      </c>
      <c r="I183" s="172"/>
      <c r="L183" s="168"/>
      <c r="M183" s="173"/>
      <c r="N183" s="174"/>
      <c r="O183" s="174"/>
      <c r="P183" s="174"/>
      <c r="Q183" s="174"/>
      <c r="R183" s="174"/>
      <c r="S183" s="174"/>
      <c r="T183" s="175"/>
      <c r="AT183" s="169" t="s">
        <v>192</v>
      </c>
      <c r="AU183" s="169" t="s">
        <v>85</v>
      </c>
      <c r="AV183" s="14" t="s">
        <v>88</v>
      </c>
      <c r="AW183" s="14" t="s">
        <v>33</v>
      </c>
      <c r="AX183" s="14" t="s">
        <v>8</v>
      </c>
      <c r="AY183" s="169" t="s">
        <v>184</v>
      </c>
    </row>
    <row r="184" spans="1:65" s="2" customFormat="1" ht="14.45" customHeight="1">
      <c r="A184" s="33"/>
      <c r="B184" s="145"/>
      <c r="C184" s="176" t="s">
        <v>264</v>
      </c>
      <c r="D184" s="176" t="s">
        <v>235</v>
      </c>
      <c r="E184" s="177" t="s">
        <v>265</v>
      </c>
      <c r="F184" s="178" t="s">
        <v>266</v>
      </c>
      <c r="G184" s="179" t="s">
        <v>246</v>
      </c>
      <c r="H184" s="180">
        <v>297.56</v>
      </c>
      <c r="I184" s="181"/>
      <c r="J184" s="182">
        <f>ROUND(I184*H184,0)</f>
        <v>0</v>
      </c>
      <c r="K184" s="178" t="s">
        <v>1</v>
      </c>
      <c r="L184" s="183"/>
      <c r="M184" s="184" t="s">
        <v>1</v>
      </c>
      <c r="N184" s="185" t="s">
        <v>42</v>
      </c>
      <c r="O184" s="59"/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7" t="s">
        <v>227</v>
      </c>
      <c r="AT184" s="157" t="s">
        <v>235</v>
      </c>
      <c r="AU184" s="157" t="s">
        <v>85</v>
      </c>
      <c r="AY184" s="18" t="s">
        <v>184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</v>
      </c>
      <c r="BK184" s="158">
        <f>ROUND(I184*H184,0)</f>
        <v>0</v>
      </c>
      <c r="BL184" s="18" t="s">
        <v>91</v>
      </c>
      <c r="BM184" s="157" t="s">
        <v>267</v>
      </c>
    </row>
    <row r="185" spans="1:65" s="13" customFormat="1" ht="11.25">
      <c r="B185" s="159"/>
      <c r="D185" s="160" t="s">
        <v>192</v>
      </c>
      <c r="E185" s="161" t="s">
        <v>1</v>
      </c>
      <c r="F185" s="162" t="s">
        <v>268</v>
      </c>
      <c r="H185" s="163">
        <v>29.75</v>
      </c>
      <c r="I185" s="164"/>
      <c r="L185" s="159"/>
      <c r="M185" s="165"/>
      <c r="N185" s="166"/>
      <c r="O185" s="166"/>
      <c r="P185" s="166"/>
      <c r="Q185" s="166"/>
      <c r="R185" s="166"/>
      <c r="S185" s="166"/>
      <c r="T185" s="167"/>
      <c r="AT185" s="161" t="s">
        <v>192</v>
      </c>
      <c r="AU185" s="161" t="s">
        <v>85</v>
      </c>
      <c r="AV185" s="13" t="s">
        <v>85</v>
      </c>
      <c r="AW185" s="13" t="s">
        <v>33</v>
      </c>
      <c r="AX185" s="13" t="s">
        <v>77</v>
      </c>
      <c r="AY185" s="161" t="s">
        <v>184</v>
      </c>
    </row>
    <row r="186" spans="1:65" s="14" customFormat="1" ht="11.25">
      <c r="B186" s="168"/>
      <c r="D186" s="160" t="s">
        <v>192</v>
      </c>
      <c r="E186" s="169" t="s">
        <v>100</v>
      </c>
      <c r="F186" s="170" t="s">
        <v>269</v>
      </c>
      <c r="H186" s="171">
        <v>29.75</v>
      </c>
      <c r="I186" s="172"/>
      <c r="L186" s="168"/>
      <c r="M186" s="173"/>
      <c r="N186" s="174"/>
      <c r="O186" s="174"/>
      <c r="P186" s="174"/>
      <c r="Q186" s="174"/>
      <c r="R186" s="174"/>
      <c r="S186" s="174"/>
      <c r="T186" s="175"/>
      <c r="AT186" s="169" t="s">
        <v>192</v>
      </c>
      <c r="AU186" s="169" t="s">
        <v>85</v>
      </c>
      <c r="AV186" s="14" t="s">
        <v>88</v>
      </c>
      <c r="AW186" s="14" t="s">
        <v>33</v>
      </c>
      <c r="AX186" s="14" t="s">
        <v>77</v>
      </c>
      <c r="AY186" s="169" t="s">
        <v>184</v>
      </c>
    </row>
    <row r="187" spans="1:65" s="13" customFormat="1" ht="11.25">
      <c r="B187" s="159"/>
      <c r="D187" s="160" t="s">
        <v>192</v>
      </c>
      <c r="E187" s="161" t="s">
        <v>1</v>
      </c>
      <c r="F187" s="162" t="s">
        <v>270</v>
      </c>
      <c r="H187" s="163">
        <v>13.25</v>
      </c>
      <c r="I187" s="164"/>
      <c r="L187" s="159"/>
      <c r="M187" s="165"/>
      <c r="N187" s="166"/>
      <c r="O187" s="166"/>
      <c r="P187" s="166"/>
      <c r="Q187" s="166"/>
      <c r="R187" s="166"/>
      <c r="S187" s="166"/>
      <c r="T187" s="167"/>
      <c r="AT187" s="161" t="s">
        <v>192</v>
      </c>
      <c r="AU187" s="161" t="s">
        <v>85</v>
      </c>
      <c r="AV187" s="13" t="s">
        <v>85</v>
      </c>
      <c r="AW187" s="13" t="s">
        <v>33</v>
      </c>
      <c r="AX187" s="13" t="s">
        <v>77</v>
      </c>
      <c r="AY187" s="161" t="s">
        <v>184</v>
      </c>
    </row>
    <row r="188" spans="1:65" s="14" customFormat="1" ht="11.25">
      <c r="B188" s="168"/>
      <c r="D188" s="160" t="s">
        <v>192</v>
      </c>
      <c r="E188" s="169" t="s">
        <v>102</v>
      </c>
      <c r="F188" s="170" t="s">
        <v>271</v>
      </c>
      <c r="H188" s="171">
        <v>13.25</v>
      </c>
      <c r="I188" s="172"/>
      <c r="L188" s="168"/>
      <c r="M188" s="173"/>
      <c r="N188" s="174"/>
      <c r="O188" s="174"/>
      <c r="P188" s="174"/>
      <c r="Q188" s="174"/>
      <c r="R188" s="174"/>
      <c r="S188" s="174"/>
      <c r="T188" s="175"/>
      <c r="AT188" s="169" t="s">
        <v>192</v>
      </c>
      <c r="AU188" s="169" t="s">
        <v>85</v>
      </c>
      <c r="AV188" s="14" t="s">
        <v>88</v>
      </c>
      <c r="AW188" s="14" t="s">
        <v>33</v>
      </c>
      <c r="AX188" s="14" t="s">
        <v>77</v>
      </c>
      <c r="AY188" s="169" t="s">
        <v>184</v>
      </c>
    </row>
    <row r="189" spans="1:65" s="13" customFormat="1" ht="11.25">
      <c r="B189" s="159"/>
      <c r="D189" s="160" t="s">
        <v>192</v>
      </c>
      <c r="E189" s="161" t="s">
        <v>1</v>
      </c>
      <c r="F189" s="162" t="s">
        <v>272</v>
      </c>
      <c r="H189" s="163">
        <v>13.89</v>
      </c>
      <c r="I189" s="164"/>
      <c r="L189" s="159"/>
      <c r="M189" s="165"/>
      <c r="N189" s="166"/>
      <c r="O189" s="166"/>
      <c r="P189" s="166"/>
      <c r="Q189" s="166"/>
      <c r="R189" s="166"/>
      <c r="S189" s="166"/>
      <c r="T189" s="167"/>
      <c r="AT189" s="161" t="s">
        <v>192</v>
      </c>
      <c r="AU189" s="161" t="s">
        <v>85</v>
      </c>
      <c r="AV189" s="13" t="s">
        <v>85</v>
      </c>
      <c r="AW189" s="13" t="s">
        <v>33</v>
      </c>
      <c r="AX189" s="13" t="s">
        <v>77</v>
      </c>
      <c r="AY189" s="161" t="s">
        <v>184</v>
      </c>
    </row>
    <row r="190" spans="1:65" s="14" customFormat="1" ht="11.25">
      <c r="B190" s="168"/>
      <c r="D190" s="160" t="s">
        <v>192</v>
      </c>
      <c r="E190" s="169" t="s">
        <v>105</v>
      </c>
      <c r="F190" s="170" t="s">
        <v>273</v>
      </c>
      <c r="H190" s="171">
        <v>13.89</v>
      </c>
      <c r="I190" s="172"/>
      <c r="L190" s="168"/>
      <c r="M190" s="173"/>
      <c r="N190" s="174"/>
      <c r="O190" s="174"/>
      <c r="P190" s="174"/>
      <c r="Q190" s="174"/>
      <c r="R190" s="174"/>
      <c r="S190" s="174"/>
      <c r="T190" s="175"/>
      <c r="AT190" s="169" t="s">
        <v>192</v>
      </c>
      <c r="AU190" s="169" t="s">
        <v>85</v>
      </c>
      <c r="AV190" s="14" t="s">
        <v>88</v>
      </c>
      <c r="AW190" s="14" t="s">
        <v>33</v>
      </c>
      <c r="AX190" s="14" t="s">
        <v>77</v>
      </c>
      <c r="AY190" s="169" t="s">
        <v>184</v>
      </c>
    </row>
    <row r="191" spans="1:65" s="13" customFormat="1" ht="11.25">
      <c r="B191" s="159"/>
      <c r="D191" s="160" t="s">
        <v>192</v>
      </c>
      <c r="E191" s="161" t="s">
        <v>1</v>
      </c>
      <c r="F191" s="162" t="s">
        <v>274</v>
      </c>
      <c r="H191" s="163">
        <v>7.06</v>
      </c>
      <c r="I191" s="164"/>
      <c r="L191" s="159"/>
      <c r="M191" s="165"/>
      <c r="N191" s="166"/>
      <c r="O191" s="166"/>
      <c r="P191" s="166"/>
      <c r="Q191" s="166"/>
      <c r="R191" s="166"/>
      <c r="S191" s="166"/>
      <c r="T191" s="167"/>
      <c r="AT191" s="161" t="s">
        <v>192</v>
      </c>
      <c r="AU191" s="161" t="s">
        <v>85</v>
      </c>
      <c r="AV191" s="13" t="s">
        <v>85</v>
      </c>
      <c r="AW191" s="13" t="s">
        <v>33</v>
      </c>
      <c r="AX191" s="13" t="s">
        <v>77</v>
      </c>
      <c r="AY191" s="161" t="s">
        <v>184</v>
      </c>
    </row>
    <row r="192" spans="1:65" s="14" customFormat="1" ht="11.25">
      <c r="B192" s="168"/>
      <c r="D192" s="160" t="s">
        <v>192</v>
      </c>
      <c r="E192" s="169" t="s">
        <v>107</v>
      </c>
      <c r="F192" s="170" t="s">
        <v>275</v>
      </c>
      <c r="H192" s="171">
        <v>7.06</v>
      </c>
      <c r="I192" s="172"/>
      <c r="L192" s="168"/>
      <c r="M192" s="173"/>
      <c r="N192" s="174"/>
      <c r="O192" s="174"/>
      <c r="P192" s="174"/>
      <c r="Q192" s="174"/>
      <c r="R192" s="174"/>
      <c r="S192" s="174"/>
      <c r="T192" s="175"/>
      <c r="AT192" s="169" t="s">
        <v>192</v>
      </c>
      <c r="AU192" s="169" t="s">
        <v>85</v>
      </c>
      <c r="AV192" s="14" t="s">
        <v>88</v>
      </c>
      <c r="AW192" s="14" t="s">
        <v>33</v>
      </c>
      <c r="AX192" s="14" t="s">
        <v>77</v>
      </c>
      <c r="AY192" s="169" t="s">
        <v>184</v>
      </c>
    </row>
    <row r="193" spans="1:65" s="13" customFormat="1" ht="22.5">
      <c r="B193" s="159"/>
      <c r="D193" s="160" t="s">
        <v>192</v>
      </c>
      <c r="E193" s="161" t="s">
        <v>1</v>
      </c>
      <c r="F193" s="162" t="s">
        <v>276</v>
      </c>
      <c r="H193" s="163">
        <v>15.72</v>
      </c>
      <c r="I193" s="164"/>
      <c r="L193" s="159"/>
      <c r="M193" s="165"/>
      <c r="N193" s="166"/>
      <c r="O193" s="166"/>
      <c r="P193" s="166"/>
      <c r="Q193" s="166"/>
      <c r="R193" s="166"/>
      <c r="S193" s="166"/>
      <c r="T193" s="167"/>
      <c r="AT193" s="161" t="s">
        <v>192</v>
      </c>
      <c r="AU193" s="161" t="s">
        <v>85</v>
      </c>
      <c r="AV193" s="13" t="s">
        <v>85</v>
      </c>
      <c r="AW193" s="13" t="s">
        <v>33</v>
      </c>
      <c r="AX193" s="13" t="s">
        <v>77</v>
      </c>
      <c r="AY193" s="161" t="s">
        <v>184</v>
      </c>
    </row>
    <row r="194" spans="1:65" s="14" customFormat="1" ht="11.25">
      <c r="B194" s="168"/>
      <c r="D194" s="160" t="s">
        <v>192</v>
      </c>
      <c r="E194" s="169" t="s">
        <v>109</v>
      </c>
      <c r="F194" s="170" t="s">
        <v>277</v>
      </c>
      <c r="H194" s="171">
        <v>15.72</v>
      </c>
      <c r="I194" s="172"/>
      <c r="L194" s="168"/>
      <c r="M194" s="173"/>
      <c r="N194" s="174"/>
      <c r="O194" s="174"/>
      <c r="P194" s="174"/>
      <c r="Q194" s="174"/>
      <c r="R194" s="174"/>
      <c r="S194" s="174"/>
      <c r="T194" s="175"/>
      <c r="AT194" s="169" t="s">
        <v>192</v>
      </c>
      <c r="AU194" s="169" t="s">
        <v>85</v>
      </c>
      <c r="AV194" s="14" t="s">
        <v>88</v>
      </c>
      <c r="AW194" s="14" t="s">
        <v>33</v>
      </c>
      <c r="AX194" s="14" t="s">
        <v>77</v>
      </c>
      <c r="AY194" s="169" t="s">
        <v>184</v>
      </c>
    </row>
    <row r="195" spans="1:65" s="13" customFormat="1" ht="11.25">
      <c r="B195" s="159"/>
      <c r="D195" s="160" t="s">
        <v>192</v>
      </c>
      <c r="E195" s="161" t="s">
        <v>1</v>
      </c>
      <c r="F195" s="162" t="s">
        <v>278</v>
      </c>
      <c r="H195" s="163">
        <v>59.4</v>
      </c>
      <c r="I195" s="164"/>
      <c r="L195" s="159"/>
      <c r="M195" s="165"/>
      <c r="N195" s="166"/>
      <c r="O195" s="166"/>
      <c r="P195" s="166"/>
      <c r="Q195" s="166"/>
      <c r="R195" s="166"/>
      <c r="S195" s="166"/>
      <c r="T195" s="167"/>
      <c r="AT195" s="161" t="s">
        <v>192</v>
      </c>
      <c r="AU195" s="161" t="s">
        <v>85</v>
      </c>
      <c r="AV195" s="13" t="s">
        <v>85</v>
      </c>
      <c r="AW195" s="13" t="s">
        <v>33</v>
      </c>
      <c r="AX195" s="13" t="s">
        <v>77</v>
      </c>
      <c r="AY195" s="161" t="s">
        <v>184</v>
      </c>
    </row>
    <row r="196" spans="1:65" s="14" customFormat="1" ht="11.25">
      <c r="B196" s="168"/>
      <c r="D196" s="160" t="s">
        <v>192</v>
      </c>
      <c r="E196" s="169" t="s">
        <v>111</v>
      </c>
      <c r="F196" s="170" t="s">
        <v>279</v>
      </c>
      <c r="H196" s="171">
        <v>59.4</v>
      </c>
      <c r="I196" s="172"/>
      <c r="L196" s="168"/>
      <c r="M196" s="173"/>
      <c r="N196" s="174"/>
      <c r="O196" s="174"/>
      <c r="P196" s="174"/>
      <c r="Q196" s="174"/>
      <c r="R196" s="174"/>
      <c r="S196" s="174"/>
      <c r="T196" s="175"/>
      <c r="AT196" s="169" t="s">
        <v>192</v>
      </c>
      <c r="AU196" s="169" t="s">
        <v>85</v>
      </c>
      <c r="AV196" s="14" t="s">
        <v>88</v>
      </c>
      <c r="AW196" s="14" t="s">
        <v>33</v>
      </c>
      <c r="AX196" s="14" t="s">
        <v>77</v>
      </c>
      <c r="AY196" s="169" t="s">
        <v>184</v>
      </c>
    </row>
    <row r="197" spans="1:65" s="13" customFormat="1" ht="33.75">
      <c r="B197" s="159"/>
      <c r="D197" s="160" t="s">
        <v>192</v>
      </c>
      <c r="E197" s="161" t="s">
        <v>1</v>
      </c>
      <c r="F197" s="162" t="s">
        <v>280</v>
      </c>
      <c r="H197" s="163">
        <v>158.49</v>
      </c>
      <c r="I197" s="164"/>
      <c r="L197" s="159"/>
      <c r="M197" s="165"/>
      <c r="N197" s="166"/>
      <c r="O197" s="166"/>
      <c r="P197" s="166"/>
      <c r="Q197" s="166"/>
      <c r="R197" s="166"/>
      <c r="S197" s="166"/>
      <c r="T197" s="167"/>
      <c r="AT197" s="161" t="s">
        <v>192</v>
      </c>
      <c r="AU197" s="161" t="s">
        <v>85</v>
      </c>
      <c r="AV197" s="13" t="s">
        <v>85</v>
      </c>
      <c r="AW197" s="13" t="s">
        <v>33</v>
      </c>
      <c r="AX197" s="13" t="s">
        <v>77</v>
      </c>
      <c r="AY197" s="161" t="s">
        <v>184</v>
      </c>
    </row>
    <row r="198" spans="1:65" s="14" customFormat="1" ht="11.25">
      <c r="B198" s="168"/>
      <c r="D198" s="160" t="s">
        <v>192</v>
      </c>
      <c r="E198" s="169" t="s">
        <v>114</v>
      </c>
      <c r="F198" s="170" t="s">
        <v>281</v>
      </c>
      <c r="H198" s="171">
        <v>158.49</v>
      </c>
      <c r="I198" s="172"/>
      <c r="L198" s="168"/>
      <c r="M198" s="173"/>
      <c r="N198" s="174"/>
      <c r="O198" s="174"/>
      <c r="P198" s="174"/>
      <c r="Q198" s="174"/>
      <c r="R198" s="174"/>
      <c r="S198" s="174"/>
      <c r="T198" s="175"/>
      <c r="AT198" s="169" t="s">
        <v>192</v>
      </c>
      <c r="AU198" s="169" t="s">
        <v>85</v>
      </c>
      <c r="AV198" s="14" t="s">
        <v>88</v>
      </c>
      <c r="AW198" s="14" t="s">
        <v>33</v>
      </c>
      <c r="AX198" s="14" t="s">
        <v>77</v>
      </c>
      <c r="AY198" s="169" t="s">
        <v>184</v>
      </c>
    </row>
    <row r="199" spans="1:65" s="15" customFormat="1" ht="11.25">
      <c r="B199" s="186"/>
      <c r="D199" s="160" t="s">
        <v>192</v>
      </c>
      <c r="E199" s="187" t="s">
        <v>1</v>
      </c>
      <c r="F199" s="188" t="s">
        <v>282</v>
      </c>
      <c r="H199" s="189">
        <v>297.56</v>
      </c>
      <c r="I199" s="190"/>
      <c r="L199" s="186"/>
      <c r="M199" s="191"/>
      <c r="N199" s="192"/>
      <c r="O199" s="192"/>
      <c r="P199" s="192"/>
      <c r="Q199" s="192"/>
      <c r="R199" s="192"/>
      <c r="S199" s="192"/>
      <c r="T199" s="193"/>
      <c r="AT199" s="187" t="s">
        <v>192</v>
      </c>
      <c r="AU199" s="187" t="s">
        <v>85</v>
      </c>
      <c r="AV199" s="15" t="s">
        <v>91</v>
      </c>
      <c r="AW199" s="15" t="s">
        <v>33</v>
      </c>
      <c r="AX199" s="15" t="s">
        <v>8</v>
      </c>
      <c r="AY199" s="187" t="s">
        <v>184</v>
      </c>
    </row>
    <row r="200" spans="1:65" s="2" customFormat="1" ht="24.2" customHeight="1">
      <c r="A200" s="33"/>
      <c r="B200" s="145"/>
      <c r="C200" s="146" t="s">
        <v>283</v>
      </c>
      <c r="D200" s="146" t="s">
        <v>186</v>
      </c>
      <c r="E200" s="147" t="s">
        <v>284</v>
      </c>
      <c r="F200" s="148" t="s">
        <v>285</v>
      </c>
      <c r="G200" s="149" t="s">
        <v>246</v>
      </c>
      <c r="H200" s="150">
        <v>56.89</v>
      </c>
      <c r="I200" s="151"/>
      <c r="J200" s="152">
        <f>ROUND(I200*H200,0)</f>
        <v>0</v>
      </c>
      <c r="K200" s="148" t="s">
        <v>190</v>
      </c>
      <c r="L200" s="34"/>
      <c r="M200" s="153" t="s">
        <v>1</v>
      </c>
      <c r="N200" s="154" t="s">
        <v>42</v>
      </c>
      <c r="O200" s="59"/>
      <c r="P200" s="155">
        <f>O200*H200</f>
        <v>0</v>
      </c>
      <c r="Q200" s="155">
        <v>4.2000000000000003E-2</v>
      </c>
      <c r="R200" s="155">
        <f>Q200*H200</f>
        <v>2.3893800000000001</v>
      </c>
      <c r="S200" s="155">
        <v>0</v>
      </c>
      <c r="T200" s="156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57" t="s">
        <v>91</v>
      </c>
      <c r="AT200" s="157" t="s">
        <v>186</v>
      </c>
      <c r="AU200" s="157" t="s">
        <v>85</v>
      </c>
      <c r="AY200" s="18" t="s">
        <v>184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</v>
      </c>
      <c r="BK200" s="158">
        <f>ROUND(I200*H200,0)</f>
        <v>0</v>
      </c>
      <c r="BL200" s="18" t="s">
        <v>91</v>
      </c>
      <c r="BM200" s="157" t="s">
        <v>286</v>
      </c>
    </row>
    <row r="201" spans="1:65" s="13" customFormat="1" ht="11.25">
      <c r="B201" s="159"/>
      <c r="D201" s="160" t="s">
        <v>192</v>
      </c>
      <c r="E201" s="161" t="s">
        <v>1</v>
      </c>
      <c r="F201" s="162" t="s">
        <v>287</v>
      </c>
      <c r="H201" s="163">
        <v>56.89</v>
      </c>
      <c r="I201" s="164"/>
      <c r="L201" s="159"/>
      <c r="M201" s="165"/>
      <c r="N201" s="166"/>
      <c r="O201" s="166"/>
      <c r="P201" s="166"/>
      <c r="Q201" s="166"/>
      <c r="R201" s="166"/>
      <c r="S201" s="166"/>
      <c r="T201" s="167"/>
      <c r="AT201" s="161" t="s">
        <v>192</v>
      </c>
      <c r="AU201" s="161" t="s">
        <v>85</v>
      </c>
      <c r="AV201" s="13" t="s">
        <v>85</v>
      </c>
      <c r="AW201" s="13" t="s">
        <v>33</v>
      </c>
      <c r="AX201" s="13" t="s">
        <v>8</v>
      </c>
      <c r="AY201" s="161" t="s">
        <v>184</v>
      </c>
    </row>
    <row r="202" spans="1:65" s="2" customFormat="1" ht="14.45" customHeight="1">
      <c r="A202" s="33"/>
      <c r="B202" s="145"/>
      <c r="C202" s="146" t="s">
        <v>288</v>
      </c>
      <c r="D202" s="146" t="s">
        <v>186</v>
      </c>
      <c r="E202" s="147" t="s">
        <v>289</v>
      </c>
      <c r="F202" s="148" t="s">
        <v>290</v>
      </c>
      <c r="G202" s="149" t="s">
        <v>215</v>
      </c>
      <c r="H202" s="150">
        <v>7</v>
      </c>
      <c r="I202" s="151"/>
      <c r="J202" s="152">
        <f>ROUND(I202*H202,0)</f>
        <v>0</v>
      </c>
      <c r="K202" s="148" t="s">
        <v>190</v>
      </c>
      <c r="L202" s="34"/>
      <c r="M202" s="153" t="s">
        <v>1</v>
      </c>
      <c r="N202" s="154" t="s">
        <v>42</v>
      </c>
      <c r="O202" s="59"/>
      <c r="P202" s="155">
        <f>O202*H202</f>
        <v>0</v>
      </c>
      <c r="Q202" s="155">
        <v>4.684E-2</v>
      </c>
      <c r="R202" s="155">
        <f>Q202*H202</f>
        <v>0.32788</v>
      </c>
      <c r="S202" s="155">
        <v>0</v>
      </c>
      <c r="T202" s="156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57" t="s">
        <v>91</v>
      </c>
      <c r="AT202" s="157" t="s">
        <v>186</v>
      </c>
      <c r="AU202" s="157" t="s">
        <v>85</v>
      </c>
      <c r="AY202" s="18" t="s">
        <v>184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8" t="s">
        <v>8</v>
      </c>
      <c r="BK202" s="158">
        <f>ROUND(I202*H202,0)</f>
        <v>0</v>
      </c>
      <c r="BL202" s="18" t="s">
        <v>91</v>
      </c>
      <c r="BM202" s="157" t="s">
        <v>291</v>
      </c>
    </row>
    <row r="203" spans="1:65" s="13" customFormat="1" ht="11.25">
      <c r="B203" s="159"/>
      <c r="D203" s="160" t="s">
        <v>192</v>
      </c>
      <c r="E203" s="161" t="s">
        <v>1</v>
      </c>
      <c r="F203" s="162" t="s">
        <v>292</v>
      </c>
      <c r="H203" s="163">
        <v>3</v>
      </c>
      <c r="I203" s="164"/>
      <c r="L203" s="159"/>
      <c r="M203" s="165"/>
      <c r="N203" s="166"/>
      <c r="O203" s="166"/>
      <c r="P203" s="166"/>
      <c r="Q203" s="166"/>
      <c r="R203" s="166"/>
      <c r="S203" s="166"/>
      <c r="T203" s="167"/>
      <c r="AT203" s="161" t="s">
        <v>192</v>
      </c>
      <c r="AU203" s="161" t="s">
        <v>85</v>
      </c>
      <c r="AV203" s="13" t="s">
        <v>85</v>
      </c>
      <c r="AW203" s="13" t="s">
        <v>33</v>
      </c>
      <c r="AX203" s="13" t="s">
        <v>77</v>
      </c>
      <c r="AY203" s="161" t="s">
        <v>184</v>
      </c>
    </row>
    <row r="204" spans="1:65" s="13" customFormat="1" ht="11.25">
      <c r="B204" s="159"/>
      <c r="D204" s="160" t="s">
        <v>192</v>
      </c>
      <c r="E204" s="161" t="s">
        <v>1</v>
      </c>
      <c r="F204" s="162" t="s">
        <v>293</v>
      </c>
      <c r="H204" s="163">
        <v>1</v>
      </c>
      <c r="I204" s="164"/>
      <c r="L204" s="159"/>
      <c r="M204" s="165"/>
      <c r="N204" s="166"/>
      <c r="O204" s="166"/>
      <c r="P204" s="166"/>
      <c r="Q204" s="166"/>
      <c r="R204" s="166"/>
      <c r="S204" s="166"/>
      <c r="T204" s="167"/>
      <c r="AT204" s="161" t="s">
        <v>192</v>
      </c>
      <c r="AU204" s="161" t="s">
        <v>85</v>
      </c>
      <c r="AV204" s="13" t="s">
        <v>85</v>
      </c>
      <c r="AW204" s="13" t="s">
        <v>33</v>
      </c>
      <c r="AX204" s="13" t="s">
        <v>77</v>
      </c>
      <c r="AY204" s="161" t="s">
        <v>184</v>
      </c>
    </row>
    <row r="205" spans="1:65" s="13" customFormat="1" ht="11.25">
      <c r="B205" s="159"/>
      <c r="D205" s="160" t="s">
        <v>192</v>
      </c>
      <c r="E205" s="161" t="s">
        <v>1</v>
      </c>
      <c r="F205" s="162" t="s">
        <v>294</v>
      </c>
      <c r="H205" s="163">
        <v>3</v>
      </c>
      <c r="I205" s="164"/>
      <c r="L205" s="159"/>
      <c r="M205" s="165"/>
      <c r="N205" s="166"/>
      <c r="O205" s="166"/>
      <c r="P205" s="166"/>
      <c r="Q205" s="166"/>
      <c r="R205" s="166"/>
      <c r="S205" s="166"/>
      <c r="T205" s="167"/>
      <c r="AT205" s="161" t="s">
        <v>192</v>
      </c>
      <c r="AU205" s="161" t="s">
        <v>85</v>
      </c>
      <c r="AV205" s="13" t="s">
        <v>85</v>
      </c>
      <c r="AW205" s="13" t="s">
        <v>33</v>
      </c>
      <c r="AX205" s="13" t="s">
        <v>77</v>
      </c>
      <c r="AY205" s="161" t="s">
        <v>184</v>
      </c>
    </row>
    <row r="206" spans="1:65" s="14" customFormat="1" ht="11.25">
      <c r="B206" s="168"/>
      <c r="D206" s="160" t="s">
        <v>192</v>
      </c>
      <c r="E206" s="169" t="s">
        <v>1</v>
      </c>
      <c r="F206" s="170" t="s">
        <v>196</v>
      </c>
      <c r="H206" s="171">
        <v>7</v>
      </c>
      <c r="I206" s="172"/>
      <c r="L206" s="168"/>
      <c r="M206" s="173"/>
      <c r="N206" s="174"/>
      <c r="O206" s="174"/>
      <c r="P206" s="174"/>
      <c r="Q206" s="174"/>
      <c r="R206" s="174"/>
      <c r="S206" s="174"/>
      <c r="T206" s="175"/>
      <c r="AT206" s="169" t="s">
        <v>192</v>
      </c>
      <c r="AU206" s="169" t="s">
        <v>85</v>
      </c>
      <c r="AV206" s="14" t="s">
        <v>88</v>
      </c>
      <c r="AW206" s="14" t="s">
        <v>33</v>
      </c>
      <c r="AX206" s="14" t="s">
        <v>8</v>
      </c>
      <c r="AY206" s="169" t="s">
        <v>184</v>
      </c>
    </row>
    <row r="207" spans="1:65" s="2" customFormat="1" ht="24.2" customHeight="1">
      <c r="A207" s="33"/>
      <c r="B207" s="145"/>
      <c r="C207" s="176" t="s">
        <v>9</v>
      </c>
      <c r="D207" s="176" t="s">
        <v>235</v>
      </c>
      <c r="E207" s="177" t="s">
        <v>295</v>
      </c>
      <c r="F207" s="178" t="s">
        <v>296</v>
      </c>
      <c r="G207" s="179" t="s">
        <v>215</v>
      </c>
      <c r="H207" s="180">
        <v>6</v>
      </c>
      <c r="I207" s="181"/>
      <c r="J207" s="182">
        <f>ROUND(I207*H207,0)</f>
        <v>0</v>
      </c>
      <c r="K207" s="178" t="s">
        <v>190</v>
      </c>
      <c r="L207" s="183"/>
      <c r="M207" s="184" t="s">
        <v>1</v>
      </c>
      <c r="N207" s="185" t="s">
        <v>42</v>
      </c>
      <c r="O207" s="59"/>
      <c r="P207" s="155">
        <f>O207*H207</f>
        <v>0</v>
      </c>
      <c r="Q207" s="155">
        <v>1.521E-2</v>
      </c>
      <c r="R207" s="155">
        <f>Q207*H207</f>
        <v>9.1259999999999994E-2</v>
      </c>
      <c r="S207" s="155">
        <v>0</v>
      </c>
      <c r="T207" s="15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7" t="s">
        <v>227</v>
      </c>
      <c r="AT207" s="157" t="s">
        <v>235</v>
      </c>
      <c r="AU207" s="157" t="s">
        <v>85</v>
      </c>
      <c r="AY207" s="18" t="s">
        <v>184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</v>
      </c>
      <c r="BK207" s="158">
        <f>ROUND(I207*H207,0)</f>
        <v>0</v>
      </c>
      <c r="BL207" s="18" t="s">
        <v>91</v>
      </c>
      <c r="BM207" s="157" t="s">
        <v>297</v>
      </c>
    </row>
    <row r="208" spans="1:65" s="13" customFormat="1" ht="11.25">
      <c r="B208" s="159"/>
      <c r="D208" s="160" t="s">
        <v>192</v>
      </c>
      <c r="E208" s="161" t="s">
        <v>1</v>
      </c>
      <c r="F208" s="162" t="s">
        <v>292</v>
      </c>
      <c r="H208" s="163">
        <v>3</v>
      </c>
      <c r="I208" s="164"/>
      <c r="L208" s="159"/>
      <c r="M208" s="165"/>
      <c r="N208" s="166"/>
      <c r="O208" s="166"/>
      <c r="P208" s="166"/>
      <c r="Q208" s="166"/>
      <c r="R208" s="166"/>
      <c r="S208" s="166"/>
      <c r="T208" s="167"/>
      <c r="AT208" s="161" t="s">
        <v>192</v>
      </c>
      <c r="AU208" s="161" t="s">
        <v>85</v>
      </c>
      <c r="AV208" s="13" t="s">
        <v>85</v>
      </c>
      <c r="AW208" s="13" t="s">
        <v>33</v>
      </c>
      <c r="AX208" s="13" t="s">
        <v>77</v>
      </c>
      <c r="AY208" s="161" t="s">
        <v>184</v>
      </c>
    </row>
    <row r="209" spans="1:65" s="13" customFormat="1" ht="11.25">
      <c r="B209" s="159"/>
      <c r="D209" s="160" t="s">
        <v>192</v>
      </c>
      <c r="E209" s="161" t="s">
        <v>1</v>
      </c>
      <c r="F209" s="162" t="s">
        <v>294</v>
      </c>
      <c r="H209" s="163">
        <v>3</v>
      </c>
      <c r="I209" s="164"/>
      <c r="L209" s="159"/>
      <c r="M209" s="165"/>
      <c r="N209" s="166"/>
      <c r="O209" s="166"/>
      <c r="P209" s="166"/>
      <c r="Q209" s="166"/>
      <c r="R209" s="166"/>
      <c r="S209" s="166"/>
      <c r="T209" s="167"/>
      <c r="AT209" s="161" t="s">
        <v>192</v>
      </c>
      <c r="AU209" s="161" t="s">
        <v>85</v>
      </c>
      <c r="AV209" s="13" t="s">
        <v>85</v>
      </c>
      <c r="AW209" s="13" t="s">
        <v>33</v>
      </c>
      <c r="AX209" s="13" t="s">
        <v>77</v>
      </c>
      <c r="AY209" s="161" t="s">
        <v>184</v>
      </c>
    </row>
    <row r="210" spans="1:65" s="14" customFormat="1" ht="11.25">
      <c r="B210" s="168"/>
      <c r="D210" s="160" t="s">
        <v>192</v>
      </c>
      <c r="E210" s="169" t="s">
        <v>1</v>
      </c>
      <c r="F210" s="170" t="s">
        <v>196</v>
      </c>
      <c r="H210" s="171">
        <v>6</v>
      </c>
      <c r="I210" s="172"/>
      <c r="L210" s="168"/>
      <c r="M210" s="173"/>
      <c r="N210" s="174"/>
      <c r="O210" s="174"/>
      <c r="P210" s="174"/>
      <c r="Q210" s="174"/>
      <c r="R210" s="174"/>
      <c r="S210" s="174"/>
      <c r="T210" s="175"/>
      <c r="AT210" s="169" t="s">
        <v>192</v>
      </c>
      <c r="AU210" s="169" t="s">
        <v>85</v>
      </c>
      <c r="AV210" s="14" t="s">
        <v>88</v>
      </c>
      <c r="AW210" s="14" t="s">
        <v>33</v>
      </c>
      <c r="AX210" s="14" t="s">
        <v>8</v>
      </c>
      <c r="AY210" s="169" t="s">
        <v>184</v>
      </c>
    </row>
    <row r="211" spans="1:65" s="2" customFormat="1" ht="24.2" customHeight="1">
      <c r="A211" s="33"/>
      <c r="B211" s="145"/>
      <c r="C211" s="176" t="s">
        <v>298</v>
      </c>
      <c r="D211" s="176" t="s">
        <v>235</v>
      </c>
      <c r="E211" s="177" t="s">
        <v>299</v>
      </c>
      <c r="F211" s="178" t="s">
        <v>300</v>
      </c>
      <c r="G211" s="179" t="s">
        <v>215</v>
      </c>
      <c r="H211" s="180">
        <v>1</v>
      </c>
      <c r="I211" s="181"/>
      <c r="J211" s="182">
        <f>ROUND(I211*H211,0)</f>
        <v>0</v>
      </c>
      <c r="K211" s="178" t="s">
        <v>190</v>
      </c>
      <c r="L211" s="183"/>
      <c r="M211" s="184" t="s">
        <v>1</v>
      </c>
      <c r="N211" s="185" t="s">
        <v>42</v>
      </c>
      <c r="O211" s="59"/>
      <c r="P211" s="155">
        <f>O211*H211</f>
        <v>0</v>
      </c>
      <c r="Q211" s="155">
        <v>1.553E-2</v>
      </c>
      <c r="R211" s="155">
        <f>Q211*H211</f>
        <v>1.553E-2</v>
      </c>
      <c r="S211" s="155">
        <v>0</v>
      </c>
      <c r="T211" s="156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7" t="s">
        <v>227</v>
      </c>
      <c r="AT211" s="157" t="s">
        <v>235</v>
      </c>
      <c r="AU211" s="157" t="s">
        <v>85</v>
      </c>
      <c r="AY211" s="18" t="s">
        <v>184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</v>
      </c>
      <c r="BK211" s="158">
        <f>ROUND(I211*H211,0)</f>
        <v>0</v>
      </c>
      <c r="BL211" s="18" t="s">
        <v>91</v>
      </c>
      <c r="BM211" s="157" t="s">
        <v>301</v>
      </c>
    </row>
    <row r="212" spans="1:65" s="13" customFormat="1" ht="11.25">
      <c r="B212" s="159"/>
      <c r="D212" s="160" t="s">
        <v>192</v>
      </c>
      <c r="E212" s="161" t="s">
        <v>1</v>
      </c>
      <c r="F212" s="162" t="s">
        <v>293</v>
      </c>
      <c r="H212" s="163">
        <v>1</v>
      </c>
      <c r="I212" s="164"/>
      <c r="L212" s="159"/>
      <c r="M212" s="165"/>
      <c r="N212" s="166"/>
      <c r="O212" s="166"/>
      <c r="P212" s="166"/>
      <c r="Q212" s="166"/>
      <c r="R212" s="166"/>
      <c r="S212" s="166"/>
      <c r="T212" s="167"/>
      <c r="AT212" s="161" t="s">
        <v>192</v>
      </c>
      <c r="AU212" s="161" t="s">
        <v>85</v>
      </c>
      <c r="AV212" s="13" t="s">
        <v>85</v>
      </c>
      <c r="AW212" s="13" t="s">
        <v>33</v>
      </c>
      <c r="AX212" s="13" t="s">
        <v>8</v>
      </c>
      <c r="AY212" s="161" t="s">
        <v>184</v>
      </c>
    </row>
    <row r="213" spans="1:65" s="12" customFormat="1" ht="22.9" customHeight="1">
      <c r="B213" s="132"/>
      <c r="D213" s="133" t="s">
        <v>76</v>
      </c>
      <c r="E213" s="143" t="s">
        <v>234</v>
      </c>
      <c r="F213" s="143" t="s">
        <v>302</v>
      </c>
      <c r="I213" s="135"/>
      <c r="J213" s="144">
        <f>BK213</f>
        <v>0</v>
      </c>
      <c r="L213" s="132"/>
      <c r="M213" s="137"/>
      <c r="N213" s="138"/>
      <c r="O213" s="138"/>
      <c r="P213" s="139">
        <f>SUM(P214:P264)</f>
        <v>0</v>
      </c>
      <c r="Q213" s="138"/>
      <c r="R213" s="139">
        <f>SUM(R214:R264)</f>
        <v>6.8928838000000006E-2</v>
      </c>
      <c r="S213" s="138"/>
      <c r="T213" s="140">
        <f>SUM(T214:T264)</f>
        <v>52.080948999999997</v>
      </c>
      <c r="AR213" s="133" t="s">
        <v>8</v>
      </c>
      <c r="AT213" s="141" t="s">
        <v>76</v>
      </c>
      <c r="AU213" s="141" t="s">
        <v>8</v>
      </c>
      <c r="AY213" s="133" t="s">
        <v>184</v>
      </c>
      <c r="BK213" s="142">
        <f>SUM(BK214:BK264)</f>
        <v>0</v>
      </c>
    </row>
    <row r="214" spans="1:65" s="2" customFormat="1" ht="24.2" customHeight="1">
      <c r="A214" s="33"/>
      <c r="B214" s="145"/>
      <c r="C214" s="146" t="s">
        <v>303</v>
      </c>
      <c r="D214" s="146" t="s">
        <v>186</v>
      </c>
      <c r="E214" s="147" t="s">
        <v>304</v>
      </c>
      <c r="F214" s="148" t="s">
        <v>305</v>
      </c>
      <c r="G214" s="149" t="s">
        <v>306</v>
      </c>
      <c r="H214" s="150">
        <v>1</v>
      </c>
      <c r="I214" s="151"/>
      <c r="J214" s="152">
        <f>ROUND(I214*H214,0)</f>
        <v>0</v>
      </c>
      <c r="K214" s="148" t="s">
        <v>190</v>
      </c>
      <c r="L214" s="34"/>
      <c r="M214" s="153" t="s">
        <v>1</v>
      </c>
      <c r="N214" s="154" t="s">
        <v>42</v>
      </c>
      <c r="O214" s="59"/>
      <c r="P214" s="155">
        <f>O214*H214</f>
        <v>0</v>
      </c>
      <c r="Q214" s="155">
        <v>0</v>
      </c>
      <c r="R214" s="155">
        <f>Q214*H214</f>
        <v>0</v>
      </c>
      <c r="S214" s="155">
        <v>0</v>
      </c>
      <c r="T214" s="156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7" t="s">
        <v>91</v>
      </c>
      <c r="AT214" s="157" t="s">
        <v>186</v>
      </c>
      <c r="AU214" s="157" t="s">
        <v>85</v>
      </c>
      <c r="AY214" s="18" t="s">
        <v>184</v>
      </c>
      <c r="BE214" s="158">
        <f>IF(N214="základní",J214,0)</f>
        <v>0</v>
      </c>
      <c r="BF214" s="158">
        <f>IF(N214="snížená",J214,0)</f>
        <v>0</v>
      </c>
      <c r="BG214" s="158">
        <f>IF(N214="zákl. přenesená",J214,0)</f>
        <v>0</v>
      </c>
      <c r="BH214" s="158">
        <f>IF(N214="sníž. přenesená",J214,0)</f>
        <v>0</v>
      </c>
      <c r="BI214" s="158">
        <f>IF(N214="nulová",J214,0)</f>
        <v>0</v>
      </c>
      <c r="BJ214" s="18" t="s">
        <v>8</v>
      </c>
      <c r="BK214" s="158">
        <f>ROUND(I214*H214,0)</f>
        <v>0</v>
      </c>
      <c r="BL214" s="18" t="s">
        <v>91</v>
      </c>
      <c r="BM214" s="157" t="s">
        <v>307</v>
      </c>
    </row>
    <row r="215" spans="1:65" s="13" customFormat="1" ht="22.5">
      <c r="B215" s="159"/>
      <c r="D215" s="160" t="s">
        <v>192</v>
      </c>
      <c r="E215" s="161" t="s">
        <v>1</v>
      </c>
      <c r="F215" s="162" t="s">
        <v>308</v>
      </c>
      <c r="H215" s="163">
        <v>1</v>
      </c>
      <c r="I215" s="164"/>
      <c r="L215" s="159"/>
      <c r="M215" s="165"/>
      <c r="N215" s="166"/>
      <c r="O215" s="166"/>
      <c r="P215" s="166"/>
      <c r="Q215" s="166"/>
      <c r="R215" s="166"/>
      <c r="S215" s="166"/>
      <c r="T215" s="167"/>
      <c r="AT215" s="161" t="s">
        <v>192</v>
      </c>
      <c r="AU215" s="161" t="s">
        <v>85</v>
      </c>
      <c r="AV215" s="13" t="s">
        <v>85</v>
      </c>
      <c r="AW215" s="13" t="s">
        <v>33</v>
      </c>
      <c r="AX215" s="13" t="s">
        <v>8</v>
      </c>
      <c r="AY215" s="161" t="s">
        <v>184</v>
      </c>
    </row>
    <row r="216" spans="1:65" s="2" customFormat="1" ht="24.2" customHeight="1">
      <c r="A216" s="33"/>
      <c r="B216" s="145"/>
      <c r="C216" s="146" t="s">
        <v>309</v>
      </c>
      <c r="D216" s="146" t="s">
        <v>186</v>
      </c>
      <c r="E216" s="147" t="s">
        <v>310</v>
      </c>
      <c r="F216" s="148" t="s">
        <v>311</v>
      </c>
      <c r="G216" s="149" t="s">
        <v>246</v>
      </c>
      <c r="H216" s="150">
        <v>309.16000000000003</v>
      </c>
      <c r="I216" s="151"/>
      <c r="J216" s="152">
        <f>ROUND(I216*H216,0)</f>
        <v>0</v>
      </c>
      <c r="K216" s="148" t="s">
        <v>190</v>
      </c>
      <c r="L216" s="34"/>
      <c r="M216" s="153" t="s">
        <v>1</v>
      </c>
      <c r="N216" s="154" t="s">
        <v>42</v>
      </c>
      <c r="O216" s="59"/>
      <c r="P216" s="155">
        <f>O216*H216</f>
        <v>0</v>
      </c>
      <c r="Q216" s="155">
        <v>1.2999999999999999E-4</v>
      </c>
      <c r="R216" s="155">
        <f>Q216*H216</f>
        <v>4.0190799999999999E-2</v>
      </c>
      <c r="S216" s="155">
        <v>0</v>
      </c>
      <c r="T216" s="156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7" t="s">
        <v>91</v>
      </c>
      <c r="AT216" s="157" t="s">
        <v>186</v>
      </c>
      <c r="AU216" s="157" t="s">
        <v>85</v>
      </c>
      <c r="AY216" s="18" t="s">
        <v>184</v>
      </c>
      <c r="BE216" s="158">
        <f>IF(N216="základní",J216,0)</f>
        <v>0</v>
      </c>
      <c r="BF216" s="158">
        <f>IF(N216="snížená",J216,0)</f>
        <v>0</v>
      </c>
      <c r="BG216" s="158">
        <f>IF(N216="zákl. přenesená",J216,0)</f>
        <v>0</v>
      </c>
      <c r="BH216" s="158">
        <f>IF(N216="sníž. přenesená",J216,0)</f>
        <v>0</v>
      </c>
      <c r="BI216" s="158">
        <f>IF(N216="nulová",J216,0)</f>
        <v>0</v>
      </c>
      <c r="BJ216" s="18" t="s">
        <v>8</v>
      </c>
      <c r="BK216" s="158">
        <f>ROUND(I216*H216,0)</f>
        <v>0</v>
      </c>
      <c r="BL216" s="18" t="s">
        <v>91</v>
      </c>
      <c r="BM216" s="157" t="s">
        <v>312</v>
      </c>
    </row>
    <row r="217" spans="1:65" s="13" customFormat="1" ht="11.25">
      <c r="B217" s="159"/>
      <c r="D217" s="160" t="s">
        <v>192</v>
      </c>
      <c r="E217" s="161" t="s">
        <v>1</v>
      </c>
      <c r="F217" s="162" t="s">
        <v>313</v>
      </c>
      <c r="H217" s="163">
        <v>11.6</v>
      </c>
      <c r="I217" s="164"/>
      <c r="L217" s="159"/>
      <c r="M217" s="165"/>
      <c r="N217" s="166"/>
      <c r="O217" s="166"/>
      <c r="P217" s="166"/>
      <c r="Q217" s="166"/>
      <c r="R217" s="166"/>
      <c r="S217" s="166"/>
      <c r="T217" s="167"/>
      <c r="AT217" s="161" t="s">
        <v>192</v>
      </c>
      <c r="AU217" s="161" t="s">
        <v>85</v>
      </c>
      <c r="AV217" s="13" t="s">
        <v>85</v>
      </c>
      <c r="AW217" s="13" t="s">
        <v>33</v>
      </c>
      <c r="AX217" s="13" t="s">
        <v>77</v>
      </c>
      <c r="AY217" s="161" t="s">
        <v>184</v>
      </c>
    </row>
    <row r="218" spans="1:65" s="13" customFormat="1" ht="11.25">
      <c r="B218" s="159"/>
      <c r="D218" s="160" t="s">
        <v>192</v>
      </c>
      <c r="E218" s="161" t="s">
        <v>1</v>
      </c>
      <c r="F218" s="162" t="s">
        <v>314</v>
      </c>
      <c r="H218" s="163">
        <v>297.56</v>
      </c>
      <c r="I218" s="164"/>
      <c r="L218" s="159"/>
      <c r="M218" s="165"/>
      <c r="N218" s="166"/>
      <c r="O218" s="166"/>
      <c r="P218" s="166"/>
      <c r="Q218" s="166"/>
      <c r="R218" s="166"/>
      <c r="S218" s="166"/>
      <c r="T218" s="167"/>
      <c r="AT218" s="161" t="s">
        <v>192</v>
      </c>
      <c r="AU218" s="161" t="s">
        <v>85</v>
      </c>
      <c r="AV218" s="13" t="s">
        <v>85</v>
      </c>
      <c r="AW218" s="13" t="s">
        <v>33</v>
      </c>
      <c r="AX218" s="13" t="s">
        <v>77</v>
      </c>
      <c r="AY218" s="161" t="s">
        <v>184</v>
      </c>
    </row>
    <row r="219" spans="1:65" s="14" customFormat="1" ht="11.25">
      <c r="B219" s="168"/>
      <c r="D219" s="160" t="s">
        <v>192</v>
      </c>
      <c r="E219" s="169" t="s">
        <v>1</v>
      </c>
      <c r="F219" s="170" t="s">
        <v>196</v>
      </c>
      <c r="H219" s="171">
        <v>309.16000000000003</v>
      </c>
      <c r="I219" s="172"/>
      <c r="L219" s="168"/>
      <c r="M219" s="173"/>
      <c r="N219" s="174"/>
      <c r="O219" s="174"/>
      <c r="P219" s="174"/>
      <c r="Q219" s="174"/>
      <c r="R219" s="174"/>
      <c r="S219" s="174"/>
      <c r="T219" s="175"/>
      <c r="AT219" s="169" t="s">
        <v>192</v>
      </c>
      <c r="AU219" s="169" t="s">
        <v>85</v>
      </c>
      <c r="AV219" s="14" t="s">
        <v>88</v>
      </c>
      <c r="AW219" s="14" t="s">
        <v>33</v>
      </c>
      <c r="AX219" s="14" t="s">
        <v>8</v>
      </c>
      <c r="AY219" s="169" t="s">
        <v>184</v>
      </c>
    </row>
    <row r="220" spans="1:65" s="2" customFormat="1" ht="24.2" customHeight="1">
      <c r="A220" s="33"/>
      <c r="B220" s="145"/>
      <c r="C220" s="146" t="s">
        <v>315</v>
      </c>
      <c r="D220" s="146" t="s">
        <v>186</v>
      </c>
      <c r="E220" s="147" t="s">
        <v>316</v>
      </c>
      <c r="F220" s="148" t="s">
        <v>317</v>
      </c>
      <c r="G220" s="149" t="s">
        <v>246</v>
      </c>
      <c r="H220" s="150">
        <v>480.84399999999999</v>
      </c>
      <c r="I220" s="151"/>
      <c r="J220" s="152">
        <f>ROUND(I220*H220,0)</f>
        <v>0</v>
      </c>
      <c r="K220" s="148" t="s">
        <v>190</v>
      </c>
      <c r="L220" s="34"/>
      <c r="M220" s="153" t="s">
        <v>1</v>
      </c>
      <c r="N220" s="154" t="s">
        <v>42</v>
      </c>
      <c r="O220" s="59"/>
      <c r="P220" s="155">
        <f>O220*H220</f>
        <v>0</v>
      </c>
      <c r="Q220" s="155">
        <v>3.9499999999999998E-5</v>
      </c>
      <c r="R220" s="155">
        <f>Q220*H220</f>
        <v>1.8993337999999998E-2</v>
      </c>
      <c r="S220" s="155">
        <v>0</v>
      </c>
      <c r="T220" s="156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7" t="s">
        <v>91</v>
      </c>
      <c r="AT220" s="157" t="s">
        <v>186</v>
      </c>
      <c r="AU220" s="157" t="s">
        <v>85</v>
      </c>
      <c r="AY220" s="18" t="s">
        <v>184</v>
      </c>
      <c r="BE220" s="158">
        <f>IF(N220="základní",J220,0)</f>
        <v>0</v>
      </c>
      <c r="BF220" s="158">
        <f>IF(N220="snížená",J220,0)</f>
        <v>0</v>
      </c>
      <c r="BG220" s="158">
        <f>IF(N220="zákl. přenesená",J220,0)</f>
        <v>0</v>
      </c>
      <c r="BH220" s="158">
        <f>IF(N220="sníž. přenesená",J220,0)</f>
        <v>0</v>
      </c>
      <c r="BI220" s="158">
        <f>IF(N220="nulová",J220,0)</f>
        <v>0</v>
      </c>
      <c r="BJ220" s="18" t="s">
        <v>8</v>
      </c>
      <c r="BK220" s="158">
        <f>ROUND(I220*H220,0)</f>
        <v>0</v>
      </c>
      <c r="BL220" s="18" t="s">
        <v>91</v>
      </c>
      <c r="BM220" s="157" t="s">
        <v>318</v>
      </c>
    </row>
    <row r="221" spans="1:65" s="13" customFormat="1" ht="11.25">
      <c r="B221" s="159"/>
      <c r="D221" s="160" t="s">
        <v>192</v>
      </c>
      <c r="E221" s="161" t="s">
        <v>1</v>
      </c>
      <c r="F221" s="162" t="s">
        <v>319</v>
      </c>
      <c r="H221" s="163">
        <v>72.760000000000005</v>
      </c>
      <c r="I221" s="164"/>
      <c r="L221" s="159"/>
      <c r="M221" s="165"/>
      <c r="N221" s="166"/>
      <c r="O221" s="166"/>
      <c r="P221" s="166"/>
      <c r="Q221" s="166"/>
      <c r="R221" s="166"/>
      <c r="S221" s="166"/>
      <c r="T221" s="167"/>
      <c r="AT221" s="161" t="s">
        <v>192</v>
      </c>
      <c r="AU221" s="161" t="s">
        <v>85</v>
      </c>
      <c r="AV221" s="13" t="s">
        <v>85</v>
      </c>
      <c r="AW221" s="13" t="s">
        <v>33</v>
      </c>
      <c r="AX221" s="13" t="s">
        <v>77</v>
      </c>
      <c r="AY221" s="161" t="s">
        <v>184</v>
      </c>
    </row>
    <row r="222" spans="1:65" s="13" customFormat="1" ht="11.25">
      <c r="B222" s="159"/>
      <c r="D222" s="160" t="s">
        <v>192</v>
      </c>
      <c r="E222" s="161" t="s">
        <v>1</v>
      </c>
      <c r="F222" s="162" t="s">
        <v>320</v>
      </c>
      <c r="H222" s="163">
        <v>408.084</v>
      </c>
      <c r="I222" s="164"/>
      <c r="L222" s="159"/>
      <c r="M222" s="165"/>
      <c r="N222" s="166"/>
      <c r="O222" s="166"/>
      <c r="P222" s="166"/>
      <c r="Q222" s="166"/>
      <c r="R222" s="166"/>
      <c r="S222" s="166"/>
      <c r="T222" s="167"/>
      <c r="AT222" s="161" t="s">
        <v>192</v>
      </c>
      <c r="AU222" s="161" t="s">
        <v>85</v>
      </c>
      <c r="AV222" s="13" t="s">
        <v>85</v>
      </c>
      <c r="AW222" s="13" t="s">
        <v>33</v>
      </c>
      <c r="AX222" s="13" t="s">
        <v>77</v>
      </c>
      <c r="AY222" s="161" t="s">
        <v>184</v>
      </c>
    </row>
    <row r="223" spans="1:65" s="14" customFormat="1" ht="11.25">
      <c r="B223" s="168"/>
      <c r="D223" s="160" t="s">
        <v>192</v>
      </c>
      <c r="E223" s="169" t="s">
        <v>1</v>
      </c>
      <c r="F223" s="170" t="s">
        <v>196</v>
      </c>
      <c r="H223" s="171">
        <v>480.84399999999999</v>
      </c>
      <c r="I223" s="172"/>
      <c r="L223" s="168"/>
      <c r="M223" s="173"/>
      <c r="N223" s="174"/>
      <c r="O223" s="174"/>
      <c r="P223" s="174"/>
      <c r="Q223" s="174"/>
      <c r="R223" s="174"/>
      <c r="S223" s="174"/>
      <c r="T223" s="175"/>
      <c r="AT223" s="169" t="s">
        <v>192</v>
      </c>
      <c r="AU223" s="169" t="s">
        <v>85</v>
      </c>
      <c r="AV223" s="14" t="s">
        <v>88</v>
      </c>
      <c r="AW223" s="14" t="s">
        <v>33</v>
      </c>
      <c r="AX223" s="14" t="s">
        <v>8</v>
      </c>
      <c r="AY223" s="169" t="s">
        <v>184</v>
      </c>
    </row>
    <row r="224" spans="1:65" s="2" customFormat="1" ht="14.45" customHeight="1">
      <c r="A224" s="33"/>
      <c r="B224" s="145"/>
      <c r="C224" s="146" t="s">
        <v>321</v>
      </c>
      <c r="D224" s="146" t="s">
        <v>186</v>
      </c>
      <c r="E224" s="147" t="s">
        <v>322</v>
      </c>
      <c r="F224" s="148" t="s">
        <v>323</v>
      </c>
      <c r="G224" s="149" t="s">
        <v>246</v>
      </c>
      <c r="H224" s="150">
        <v>104.895</v>
      </c>
      <c r="I224" s="151"/>
      <c r="J224" s="152">
        <f>ROUND(I224*H224,0)</f>
        <v>0</v>
      </c>
      <c r="K224" s="148" t="s">
        <v>190</v>
      </c>
      <c r="L224" s="34"/>
      <c r="M224" s="153" t="s">
        <v>1</v>
      </c>
      <c r="N224" s="154" t="s">
        <v>42</v>
      </c>
      <c r="O224" s="59"/>
      <c r="P224" s="155">
        <f>O224*H224</f>
        <v>0</v>
      </c>
      <c r="Q224" s="155">
        <v>0</v>
      </c>
      <c r="R224" s="155">
        <f>Q224*H224</f>
        <v>0</v>
      </c>
      <c r="S224" s="155">
        <v>0.26100000000000001</v>
      </c>
      <c r="T224" s="156">
        <f>S224*H224</f>
        <v>27.377594999999999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57" t="s">
        <v>91</v>
      </c>
      <c r="AT224" s="157" t="s">
        <v>186</v>
      </c>
      <c r="AU224" s="157" t="s">
        <v>85</v>
      </c>
      <c r="AY224" s="18" t="s">
        <v>184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8" t="s">
        <v>8</v>
      </c>
      <c r="BK224" s="158">
        <f>ROUND(I224*H224,0)</f>
        <v>0</v>
      </c>
      <c r="BL224" s="18" t="s">
        <v>91</v>
      </c>
      <c r="BM224" s="157" t="s">
        <v>324</v>
      </c>
    </row>
    <row r="225" spans="1:65" s="13" customFormat="1" ht="11.25">
      <c r="B225" s="159"/>
      <c r="D225" s="160" t="s">
        <v>192</v>
      </c>
      <c r="E225" s="161" t="s">
        <v>1</v>
      </c>
      <c r="F225" s="162" t="s">
        <v>325</v>
      </c>
      <c r="H225" s="163">
        <v>80.534999999999997</v>
      </c>
      <c r="I225" s="164"/>
      <c r="L225" s="159"/>
      <c r="M225" s="165"/>
      <c r="N225" s="166"/>
      <c r="O225" s="166"/>
      <c r="P225" s="166"/>
      <c r="Q225" s="166"/>
      <c r="R225" s="166"/>
      <c r="S225" s="166"/>
      <c r="T225" s="167"/>
      <c r="AT225" s="161" t="s">
        <v>192</v>
      </c>
      <c r="AU225" s="161" t="s">
        <v>85</v>
      </c>
      <c r="AV225" s="13" t="s">
        <v>85</v>
      </c>
      <c r="AW225" s="13" t="s">
        <v>33</v>
      </c>
      <c r="AX225" s="13" t="s">
        <v>77</v>
      </c>
      <c r="AY225" s="161" t="s">
        <v>184</v>
      </c>
    </row>
    <row r="226" spans="1:65" s="13" customFormat="1" ht="11.25">
      <c r="B226" s="159"/>
      <c r="D226" s="160" t="s">
        <v>192</v>
      </c>
      <c r="E226" s="161" t="s">
        <v>1</v>
      </c>
      <c r="F226" s="162" t="s">
        <v>326</v>
      </c>
      <c r="H226" s="163">
        <v>24.36</v>
      </c>
      <c r="I226" s="164"/>
      <c r="L226" s="159"/>
      <c r="M226" s="165"/>
      <c r="N226" s="166"/>
      <c r="O226" s="166"/>
      <c r="P226" s="166"/>
      <c r="Q226" s="166"/>
      <c r="R226" s="166"/>
      <c r="S226" s="166"/>
      <c r="T226" s="167"/>
      <c r="AT226" s="161" t="s">
        <v>192</v>
      </c>
      <c r="AU226" s="161" t="s">
        <v>85</v>
      </c>
      <c r="AV226" s="13" t="s">
        <v>85</v>
      </c>
      <c r="AW226" s="13" t="s">
        <v>33</v>
      </c>
      <c r="AX226" s="13" t="s">
        <v>77</v>
      </c>
      <c r="AY226" s="161" t="s">
        <v>184</v>
      </c>
    </row>
    <row r="227" spans="1:65" s="14" customFormat="1" ht="11.25">
      <c r="B227" s="168"/>
      <c r="D227" s="160" t="s">
        <v>192</v>
      </c>
      <c r="E227" s="169" t="s">
        <v>1</v>
      </c>
      <c r="F227" s="170" t="s">
        <v>196</v>
      </c>
      <c r="H227" s="171">
        <v>104.895</v>
      </c>
      <c r="I227" s="172"/>
      <c r="L227" s="168"/>
      <c r="M227" s="173"/>
      <c r="N227" s="174"/>
      <c r="O227" s="174"/>
      <c r="P227" s="174"/>
      <c r="Q227" s="174"/>
      <c r="R227" s="174"/>
      <c r="S227" s="174"/>
      <c r="T227" s="175"/>
      <c r="AT227" s="169" t="s">
        <v>192</v>
      </c>
      <c r="AU227" s="169" t="s">
        <v>85</v>
      </c>
      <c r="AV227" s="14" t="s">
        <v>88</v>
      </c>
      <c r="AW227" s="14" t="s">
        <v>33</v>
      </c>
      <c r="AX227" s="14" t="s">
        <v>8</v>
      </c>
      <c r="AY227" s="169" t="s">
        <v>184</v>
      </c>
    </row>
    <row r="228" spans="1:65" s="2" customFormat="1" ht="37.9" customHeight="1">
      <c r="A228" s="33"/>
      <c r="B228" s="145"/>
      <c r="C228" s="146" t="s">
        <v>7</v>
      </c>
      <c r="D228" s="146" t="s">
        <v>186</v>
      </c>
      <c r="E228" s="147" t="s">
        <v>327</v>
      </c>
      <c r="F228" s="148" t="s">
        <v>328</v>
      </c>
      <c r="G228" s="149" t="s">
        <v>189</v>
      </c>
      <c r="H228" s="150">
        <v>0.80100000000000005</v>
      </c>
      <c r="I228" s="151"/>
      <c r="J228" s="152">
        <f>ROUND(I228*H228,0)</f>
        <v>0</v>
      </c>
      <c r="K228" s="148" t="s">
        <v>190</v>
      </c>
      <c r="L228" s="34"/>
      <c r="M228" s="153" t="s">
        <v>1</v>
      </c>
      <c r="N228" s="154" t="s">
        <v>42</v>
      </c>
      <c r="O228" s="59"/>
      <c r="P228" s="155">
        <f>O228*H228</f>
        <v>0</v>
      </c>
      <c r="Q228" s="155">
        <v>0</v>
      </c>
      <c r="R228" s="155">
        <f>Q228*H228</f>
        <v>0</v>
      </c>
      <c r="S228" s="155">
        <v>2.2000000000000002</v>
      </c>
      <c r="T228" s="156">
        <f>S228*H228</f>
        <v>1.7622000000000002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57" t="s">
        <v>91</v>
      </c>
      <c r="AT228" s="157" t="s">
        <v>186</v>
      </c>
      <c r="AU228" s="157" t="s">
        <v>85</v>
      </c>
      <c r="AY228" s="18" t="s">
        <v>184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8" t="s">
        <v>8</v>
      </c>
      <c r="BK228" s="158">
        <f>ROUND(I228*H228,0)</f>
        <v>0</v>
      </c>
      <c r="BL228" s="18" t="s">
        <v>91</v>
      </c>
      <c r="BM228" s="157" t="s">
        <v>329</v>
      </c>
    </row>
    <row r="229" spans="1:65" s="13" customFormat="1" ht="11.25">
      <c r="B229" s="159"/>
      <c r="D229" s="160" t="s">
        <v>192</v>
      </c>
      <c r="E229" s="161" t="s">
        <v>1</v>
      </c>
      <c r="F229" s="162" t="s">
        <v>330</v>
      </c>
      <c r="H229" s="163">
        <v>0.38400000000000001</v>
      </c>
      <c r="I229" s="164"/>
      <c r="L229" s="159"/>
      <c r="M229" s="165"/>
      <c r="N229" s="166"/>
      <c r="O229" s="166"/>
      <c r="P229" s="166"/>
      <c r="Q229" s="166"/>
      <c r="R229" s="166"/>
      <c r="S229" s="166"/>
      <c r="T229" s="167"/>
      <c r="AT229" s="161" t="s">
        <v>192</v>
      </c>
      <c r="AU229" s="161" t="s">
        <v>85</v>
      </c>
      <c r="AV229" s="13" t="s">
        <v>85</v>
      </c>
      <c r="AW229" s="13" t="s">
        <v>33</v>
      </c>
      <c r="AX229" s="13" t="s">
        <v>77</v>
      </c>
      <c r="AY229" s="161" t="s">
        <v>184</v>
      </c>
    </row>
    <row r="230" spans="1:65" s="13" customFormat="1" ht="11.25">
      <c r="B230" s="159"/>
      <c r="D230" s="160" t="s">
        <v>192</v>
      </c>
      <c r="E230" s="161" t="s">
        <v>1</v>
      </c>
      <c r="F230" s="162" t="s">
        <v>331</v>
      </c>
      <c r="H230" s="163">
        <v>0.41699999999999998</v>
      </c>
      <c r="I230" s="164"/>
      <c r="L230" s="159"/>
      <c r="M230" s="165"/>
      <c r="N230" s="166"/>
      <c r="O230" s="166"/>
      <c r="P230" s="166"/>
      <c r="Q230" s="166"/>
      <c r="R230" s="166"/>
      <c r="S230" s="166"/>
      <c r="T230" s="167"/>
      <c r="AT230" s="161" t="s">
        <v>192</v>
      </c>
      <c r="AU230" s="161" t="s">
        <v>85</v>
      </c>
      <c r="AV230" s="13" t="s">
        <v>85</v>
      </c>
      <c r="AW230" s="13" t="s">
        <v>33</v>
      </c>
      <c r="AX230" s="13" t="s">
        <v>77</v>
      </c>
      <c r="AY230" s="161" t="s">
        <v>184</v>
      </c>
    </row>
    <row r="231" spans="1:65" s="14" customFormat="1" ht="11.25">
      <c r="B231" s="168"/>
      <c r="D231" s="160" t="s">
        <v>192</v>
      </c>
      <c r="E231" s="169" t="s">
        <v>1</v>
      </c>
      <c r="F231" s="170" t="s">
        <v>332</v>
      </c>
      <c r="H231" s="171">
        <v>0.80100000000000005</v>
      </c>
      <c r="I231" s="172"/>
      <c r="L231" s="168"/>
      <c r="M231" s="173"/>
      <c r="N231" s="174"/>
      <c r="O231" s="174"/>
      <c r="P231" s="174"/>
      <c r="Q231" s="174"/>
      <c r="R231" s="174"/>
      <c r="S231" s="174"/>
      <c r="T231" s="175"/>
      <c r="AT231" s="169" t="s">
        <v>192</v>
      </c>
      <c r="AU231" s="169" t="s">
        <v>85</v>
      </c>
      <c r="AV231" s="14" t="s">
        <v>88</v>
      </c>
      <c r="AW231" s="14" t="s">
        <v>33</v>
      </c>
      <c r="AX231" s="14" t="s">
        <v>8</v>
      </c>
      <c r="AY231" s="169" t="s">
        <v>184</v>
      </c>
    </row>
    <row r="232" spans="1:65" s="2" customFormat="1" ht="24.2" customHeight="1">
      <c r="A232" s="33"/>
      <c r="B232" s="145"/>
      <c r="C232" s="146" t="s">
        <v>333</v>
      </c>
      <c r="D232" s="146" t="s">
        <v>186</v>
      </c>
      <c r="E232" s="147" t="s">
        <v>334</v>
      </c>
      <c r="F232" s="148" t="s">
        <v>335</v>
      </c>
      <c r="G232" s="149" t="s">
        <v>246</v>
      </c>
      <c r="H232" s="150">
        <v>26.69</v>
      </c>
      <c r="I232" s="151"/>
      <c r="J232" s="152">
        <f>ROUND(I232*H232,0)</f>
        <v>0</v>
      </c>
      <c r="K232" s="148" t="s">
        <v>190</v>
      </c>
      <c r="L232" s="34"/>
      <c r="M232" s="153" t="s">
        <v>1</v>
      </c>
      <c r="N232" s="154" t="s">
        <v>42</v>
      </c>
      <c r="O232" s="59"/>
      <c r="P232" s="155">
        <f>O232*H232</f>
        <v>0</v>
      </c>
      <c r="Q232" s="155">
        <v>0</v>
      </c>
      <c r="R232" s="155">
        <f>Q232*H232</f>
        <v>0</v>
      </c>
      <c r="S232" s="155">
        <v>3.5000000000000003E-2</v>
      </c>
      <c r="T232" s="156">
        <f>S232*H232</f>
        <v>0.93415000000000015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57" t="s">
        <v>91</v>
      </c>
      <c r="AT232" s="157" t="s">
        <v>186</v>
      </c>
      <c r="AU232" s="157" t="s">
        <v>85</v>
      </c>
      <c r="AY232" s="18" t="s">
        <v>184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8" t="s">
        <v>8</v>
      </c>
      <c r="BK232" s="158">
        <f>ROUND(I232*H232,0)</f>
        <v>0</v>
      </c>
      <c r="BL232" s="18" t="s">
        <v>91</v>
      </c>
      <c r="BM232" s="157" t="s">
        <v>336</v>
      </c>
    </row>
    <row r="233" spans="1:65" s="13" customFormat="1" ht="11.25">
      <c r="B233" s="159"/>
      <c r="D233" s="160" t="s">
        <v>192</v>
      </c>
      <c r="E233" s="161" t="s">
        <v>1</v>
      </c>
      <c r="F233" s="162" t="s">
        <v>337</v>
      </c>
      <c r="H233" s="163">
        <v>12.8</v>
      </c>
      <c r="I233" s="164"/>
      <c r="L233" s="159"/>
      <c r="M233" s="165"/>
      <c r="N233" s="166"/>
      <c r="O233" s="166"/>
      <c r="P233" s="166"/>
      <c r="Q233" s="166"/>
      <c r="R233" s="166"/>
      <c r="S233" s="166"/>
      <c r="T233" s="167"/>
      <c r="AT233" s="161" t="s">
        <v>192</v>
      </c>
      <c r="AU233" s="161" t="s">
        <v>85</v>
      </c>
      <c r="AV233" s="13" t="s">
        <v>85</v>
      </c>
      <c r="AW233" s="13" t="s">
        <v>33</v>
      </c>
      <c r="AX233" s="13" t="s">
        <v>77</v>
      </c>
      <c r="AY233" s="161" t="s">
        <v>184</v>
      </c>
    </row>
    <row r="234" spans="1:65" s="13" customFormat="1" ht="11.25">
      <c r="B234" s="159"/>
      <c r="D234" s="160" t="s">
        <v>192</v>
      </c>
      <c r="E234" s="161" t="s">
        <v>1</v>
      </c>
      <c r="F234" s="162" t="s">
        <v>106</v>
      </c>
      <c r="H234" s="163">
        <v>13.89</v>
      </c>
      <c r="I234" s="164"/>
      <c r="L234" s="159"/>
      <c r="M234" s="165"/>
      <c r="N234" s="166"/>
      <c r="O234" s="166"/>
      <c r="P234" s="166"/>
      <c r="Q234" s="166"/>
      <c r="R234" s="166"/>
      <c r="S234" s="166"/>
      <c r="T234" s="167"/>
      <c r="AT234" s="161" t="s">
        <v>192</v>
      </c>
      <c r="AU234" s="161" t="s">
        <v>85</v>
      </c>
      <c r="AV234" s="13" t="s">
        <v>85</v>
      </c>
      <c r="AW234" s="13" t="s">
        <v>33</v>
      </c>
      <c r="AX234" s="13" t="s">
        <v>77</v>
      </c>
      <c r="AY234" s="161" t="s">
        <v>184</v>
      </c>
    </row>
    <row r="235" spans="1:65" s="14" customFormat="1" ht="11.25">
      <c r="B235" s="168"/>
      <c r="D235" s="160" t="s">
        <v>192</v>
      </c>
      <c r="E235" s="169" t="s">
        <v>1</v>
      </c>
      <c r="F235" s="170" t="s">
        <v>332</v>
      </c>
      <c r="H235" s="171">
        <v>26.69</v>
      </c>
      <c r="I235" s="172"/>
      <c r="L235" s="168"/>
      <c r="M235" s="173"/>
      <c r="N235" s="174"/>
      <c r="O235" s="174"/>
      <c r="P235" s="174"/>
      <c r="Q235" s="174"/>
      <c r="R235" s="174"/>
      <c r="S235" s="174"/>
      <c r="T235" s="175"/>
      <c r="AT235" s="169" t="s">
        <v>192</v>
      </c>
      <c r="AU235" s="169" t="s">
        <v>85</v>
      </c>
      <c r="AV235" s="14" t="s">
        <v>88</v>
      </c>
      <c r="AW235" s="14" t="s">
        <v>33</v>
      </c>
      <c r="AX235" s="14" t="s">
        <v>8</v>
      </c>
      <c r="AY235" s="169" t="s">
        <v>184</v>
      </c>
    </row>
    <row r="236" spans="1:65" s="2" customFormat="1" ht="24.2" customHeight="1">
      <c r="A236" s="33"/>
      <c r="B236" s="145"/>
      <c r="C236" s="146" t="s">
        <v>338</v>
      </c>
      <c r="D236" s="146" t="s">
        <v>186</v>
      </c>
      <c r="E236" s="147" t="s">
        <v>339</v>
      </c>
      <c r="F236" s="148" t="s">
        <v>340</v>
      </c>
      <c r="G236" s="149" t="s">
        <v>189</v>
      </c>
      <c r="H236" s="150">
        <v>6.8029999999999999</v>
      </c>
      <c r="I236" s="151"/>
      <c r="J236" s="152">
        <f>ROUND(I236*H236,0)</f>
        <v>0</v>
      </c>
      <c r="K236" s="148" t="s">
        <v>190</v>
      </c>
      <c r="L236" s="34"/>
      <c r="M236" s="153" t="s">
        <v>1</v>
      </c>
      <c r="N236" s="154" t="s">
        <v>42</v>
      </c>
      <c r="O236" s="59"/>
      <c r="P236" s="155">
        <f>O236*H236</f>
        <v>0</v>
      </c>
      <c r="Q236" s="155">
        <v>0</v>
      </c>
      <c r="R236" s="155">
        <f>Q236*H236</f>
        <v>0</v>
      </c>
      <c r="S236" s="155">
        <v>1.4</v>
      </c>
      <c r="T236" s="156">
        <f>S236*H236</f>
        <v>9.5241999999999987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7" t="s">
        <v>91</v>
      </c>
      <c r="AT236" s="157" t="s">
        <v>186</v>
      </c>
      <c r="AU236" s="157" t="s">
        <v>85</v>
      </c>
      <c r="AY236" s="18" t="s">
        <v>184</v>
      </c>
      <c r="BE236" s="158">
        <f>IF(N236="základní",J236,0)</f>
        <v>0</v>
      </c>
      <c r="BF236" s="158">
        <f>IF(N236="snížená",J236,0)</f>
        <v>0</v>
      </c>
      <c r="BG236" s="158">
        <f>IF(N236="zákl. přenesená",J236,0)</f>
        <v>0</v>
      </c>
      <c r="BH236" s="158">
        <f>IF(N236="sníž. přenesená",J236,0)</f>
        <v>0</v>
      </c>
      <c r="BI236" s="158">
        <f>IF(N236="nulová",J236,0)</f>
        <v>0</v>
      </c>
      <c r="BJ236" s="18" t="s">
        <v>8</v>
      </c>
      <c r="BK236" s="158">
        <f>ROUND(I236*H236,0)</f>
        <v>0</v>
      </c>
      <c r="BL236" s="18" t="s">
        <v>91</v>
      </c>
      <c r="BM236" s="157" t="s">
        <v>341</v>
      </c>
    </row>
    <row r="237" spans="1:65" s="13" customFormat="1" ht="11.25">
      <c r="B237" s="159"/>
      <c r="D237" s="160" t="s">
        <v>192</v>
      </c>
      <c r="E237" s="161" t="s">
        <v>1</v>
      </c>
      <c r="F237" s="162" t="s">
        <v>342</v>
      </c>
      <c r="H237" s="163">
        <v>6.8029999999999999</v>
      </c>
      <c r="I237" s="164"/>
      <c r="L237" s="159"/>
      <c r="M237" s="165"/>
      <c r="N237" s="166"/>
      <c r="O237" s="166"/>
      <c r="P237" s="166"/>
      <c r="Q237" s="166"/>
      <c r="R237" s="166"/>
      <c r="S237" s="166"/>
      <c r="T237" s="167"/>
      <c r="AT237" s="161" t="s">
        <v>192</v>
      </c>
      <c r="AU237" s="161" t="s">
        <v>85</v>
      </c>
      <c r="AV237" s="13" t="s">
        <v>85</v>
      </c>
      <c r="AW237" s="13" t="s">
        <v>33</v>
      </c>
      <c r="AX237" s="13" t="s">
        <v>77</v>
      </c>
      <c r="AY237" s="161" t="s">
        <v>184</v>
      </c>
    </row>
    <row r="238" spans="1:65" s="14" customFormat="1" ht="11.25">
      <c r="B238" s="168"/>
      <c r="D238" s="160" t="s">
        <v>192</v>
      </c>
      <c r="E238" s="169" t="s">
        <v>1</v>
      </c>
      <c r="F238" s="170" t="s">
        <v>343</v>
      </c>
      <c r="H238" s="171">
        <v>6.8029999999999999</v>
      </c>
      <c r="I238" s="172"/>
      <c r="L238" s="168"/>
      <c r="M238" s="173"/>
      <c r="N238" s="174"/>
      <c r="O238" s="174"/>
      <c r="P238" s="174"/>
      <c r="Q238" s="174"/>
      <c r="R238" s="174"/>
      <c r="S238" s="174"/>
      <c r="T238" s="175"/>
      <c r="AT238" s="169" t="s">
        <v>192</v>
      </c>
      <c r="AU238" s="169" t="s">
        <v>85</v>
      </c>
      <c r="AV238" s="14" t="s">
        <v>88</v>
      </c>
      <c r="AW238" s="14" t="s">
        <v>33</v>
      </c>
      <c r="AX238" s="14" t="s">
        <v>8</v>
      </c>
      <c r="AY238" s="169" t="s">
        <v>184</v>
      </c>
    </row>
    <row r="239" spans="1:65" s="2" customFormat="1" ht="14.45" customHeight="1">
      <c r="A239" s="33"/>
      <c r="B239" s="145"/>
      <c r="C239" s="146" t="s">
        <v>344</v>
      </c>
      <c r="D239" s="146" t="s">
        <v>186</v>
      </c>
      <c r="E239" s="147" t="s">
        <v>345</v>
      </c>
      <c r="F239" s="148" t="s">
        <v>346</v>
      </c>
      <c r="G239" s="149" t="s">
        <v>246</v>
      </c>
      <c r="H239" s="150">
        <v>28.959</v>
      </c>
      <c r="I239" s="151"/>
      <c r="J239" s="152">
        <f>ROUND(I239*H239,0)</f>
        <v>0</v>
      </c>
      <c r="K239" s="148" t="s">
        <v>190</v>
      </c>
      <c r="L239" s="34"/>
      <c r="M239" s="153" t="s">
        <v>1</v>
      </c>
      <c r="N239" s="154" t="s">
        <v>42</v>
      </c>
      <c r="O239" s="59"/>
      <c r="P239" s="155">
        <f>O239*H239</f>
        <v>0</v>
      </c>
      <c r="Q239" s="155">
        <v>0</v>
      </c>
      <c r="R239" s="155">
        <f>Q239*H239</f>
        <v>0</v>
      </c>
      <c r="S239" s="155">
        <v>7.5999999999999998E-2</v>
      </c>
      <c r="T239" s="156">
        <f>S239*H239</f>
        <v>2.2008839999999998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57" t="s">
        <v>91</v>
      </c>
      <c r="AT239" s="157" t="s">
        <v>186</v>
      </c>
      <c r="AU239" s="157" t="s">
        <v>85</v>
      </c>
      <c r="AY239" s="18" t="s">
        <v>184</v>
      </c>
      <c r="BE239" s="158">
        <f>IF(N239="základní",J239,0)</f>
        <v>0</v>
      </c>
      <c r="BF239" s="158">
        <f>IF(N239="snížená",J239,0)</f>
        <v>0</v>
      </c>
      <c r="BG239" s="158">
        <f>IF(N239="zákl. přenesená",J239,0)</f>
        <v>0</v>
      </c>
      <c r="BH239" s="158">
        <f>IF(N239="sníž. přenesená",J239,0)</f>
        <v>0</v>
      </c>
      <c r="BI239" s="158">
        <f>IF(N239="nulová",J239,0)</f>
        <v>0</v>
      </c>
      <c r="BJ239" s="18" t="s">
        <v>8</v>
      </c>
      <c r="BK239" s="158">
        <f>ROUND(I239*H239,0)</f>
        <v>0</v>
      </c>
      <c r="BL239" s="18" t="s">
        <v>91</v>
      </c>
      <c r="BM239" s="157" t="s">
        <v>347</v>
      </c>
    </row>
    <row r="240" spans="1:65" s="13" customFormat="1" ht="11.25">
      <c r="B240" s="159"/>
      <c r="D240" s="160" t="s">
        <v>192</v>
      </c>
      <c r="E240" s="161" t="s">
        <v>1</v>
      </c>
      <c r="F240" s="162" t="s">
        <v>348</v>
      </c>
      <c r="H240" s="163">
        <v>3.5459999999999998</v>
      </c>
      <c r="I240" s="164"/>
      <c r="L240" s="159"/>
      <c r="M240" s="165"/>
      <c r="N240" s="166"/>
      <c r="O240" s="166"/>
      <c r="P240" s="166"/>
      <c r="Q240" s="166"/>
      <c r="R240" s="166"/>
      <c r="S240" s="166"/>
      <c r="T240" s="167"/>
      <c r="AT240" s="161" t="s">
        <v>192</v>
      </c>
      <c r="AU240" s="161" t="s">
        <v>85</v>
      </c>
      <c r="AV240" s="13" t="s">
        <v>85</v>
      </c>
      <c r="AW240" s="13" t="s">
        <v>33</v>
      </c>
      <c r="AX240" s="13" t="s">
        <v>77</v>
      </c>
      <c r="AY240" s="161" t="s">
        <v>184</v>
      </c>
    </row>
    <row r="241" spans="1:65" s="13" customFormat="1" ht="11.25">
      <c r="B241" s="159"/>
      <c r="D241" s="160" t="s">
        <v>192</v>
      </c>
      <c r="E241" s="161" t="s">
        <v>1</v>
      </c>
      <c r="F241" s="162" t="s">
        <v>349</v>
      </c>
      <c r="H241" s="163">
        <v>23.64</v>
      </c>
      <c r="I241" s="164"/>
      <c r="L241" s="159"/>
      <c r="M241" s="165"/>
      <c r="N241" s="166"/>
      <c r="O241" s="166"/>
      <c r="P241" s="166"/>
      <c r="Q241" s="166"/>
      <c r="R241" s="166"/>
      <c r="S241" s="166"/>
      <c r="T241" s="167"/>
      <c r="AT241" s="161" t="s">
        <v>192</v>
      </c>
      <c r="AU241" s="161" t="s">
        <v>85</v>
      </c>
      <c r="AV241" s="13" t="s">
        <v>85</v>
      </c>
      <c r="AW241" s="13" t="s">
        <v>33</v>
      </c>
      <c r="AX241" s="13" t="s">
        <v>77</v>
      </c>
      <c r="AY241" s="161" t="s">
        <v>184</v>
      </c>
    </row>
    <row r="242" spans="1:65" s="13" customFormat="1" ht="11.25">
      <c r="B242" s="159"/>
      <c r="D242" s="160" t="s">
        <v>192</v>
      </c>
      <c r="E242" s="161" t="s">
        <v>1</v>
      </c>
      <c r="F242" s="162" t="s">
        <v>350</v>
      </c>
      <c r="H242" s="163">
        <v>1.7729999999999999</v>
      </c>
      <c r="I242" s="164"/>
      <c r="L242" s="159"/>
      <c r="M242" s="165"/>
      <c r="N242" s="166"/>
      <c r="O242" s="166"/>
      <c r="P242" s="166"/>
      <c r="Q242" s="166"/>
      <c r="R242" s="166"/>
      <c r="S242" s="166"/>
      <c r="T242" s="167"/>
      <c r="AT242" s="161" t="s">
        <v>192</v>
      </c>
      <c r="AU242" s="161" t="s">
        <v>85</v>
      </c>
      <c r="AV242" s="13" t="s">
        <v>85</v>
      </c>
      <c r="AW242" s="13" t="s">
        <v>33</v>
      </c>
      <c r="AX242" s="13" t="s">
        <v>77</v>
      </c>
      <c r="AY242" s="161" t="s">
        <v>184</v>
      </c>
    </row>
    <row r="243" spans="1:65" s="14" customFormat="1" ht="11.25">
      <c r="B243" s="168"/>
      <c r="D243" s="160" t="s">
        <v>192</v>
      </c>
      <c r="E243" s="169" t="s">
        <v>1</v>
      </c>
      <c r="F243" s="170" t="s">
        <v>196</v>
      </c>
      <c r="H243" s="171">
        <v>28.959</v>
      </c>
      <c r="I243" s="172"/>
      <c r="L243" s="168"/>
      <c r="M243" s="173"/>
      <c r="N243" s="174"/>
      <c r="O243" s="174"/>
      <c r="P243" s="174"/>
      <c r="Q243" s="174"/>
      <c r="R243" s="174"/>
      <c r="S243" s="174"/>
      <c r="T243" s="175"/>
      <c r="AT243" s="169" t="s">
        <v>192</v>
      </c>
      <c r="AU243" s="169" t="s">
        <v>85</v>
      </c>
      <c r="AV243" s="14" t="s">
        <v>88</v>
      </c>
      <c r="AW243" s="14" t="s">
        <v>33</v>
      </c>
      <c r="AX243" s="14" t="s">
        <v>8</v>
      </c>
      <c r="AY243" s="169" t="s">
        <v>184</v>
      </c>
    </row>
    <row r="244" spans="1:65" s="2" customFormat="1" ht="24.2" customHeight="1">
      <c r="A244" s="33"/>
      <c r="B244" s="145"/>
      <c r="C244" s="146" t="s">
        <v>351</v>
      </c>
      <c r="D244" s="146" t="s">
        <v>186</v>
      </c>
      <c r="E244" s="147" t="s">
        <v>352</v>
      </c>
      <c r="F244" s="148" t="s">
        <v>353</v>
      </c>
      <c r="G244" s="149" t="s">
        <v>189</v>
      </c>
      <c r="H244" s="150">
        <v>1.038</v>
      </c>
      <c r="I244" s="151"/>
      <c r="J244" s="152">
        <f>ROUND(I244*H244,0)</f>
        <v>0</v>
      </c>
      <c r="K244" s="148" t="s">
        <v>190</v>
      </c>
      <c r="L244" s="34"/>
      <c r="M244" s="153" t="s">
        <v>1</v>
      </c>
      <c r="N244" s="154" t="s">
        <v>42</v>
      </c>
      <c r="O244" s="59"/>
      <c r="P244" s="155">
        <f>O244*H244</f>
        <v>0</v>
      </c>
      <c r="Q244" s="155">
        <v>0</v>
      </c>
      <c r="R244" s="155">
        <f>Q244*H244</f>
        <v>0</v>
      </c>
      <c r="S244" s="155">
        <v>1.8</v>
      </c>
      <c r="T244" s="156">
        <f>S244*H244</f>
        <v>1.8684000000000001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57" t="s">
        <v>91</v>
      </c>
      <c r="AT244" s="157" t="s">
        <v>186</v>
      </c>
      <c r="AU244" s="157" t="s">
        <v>85</v>
      </c>
      <c r="AY244" s="18" t="s">
        <v>184</v>
      </c>
      <c r="BE244" s="158">
        <f>IF(N244="základní",J244,0)</f>
        <v>0</v>
      </c>
      <c r="BF244" s="158">
        <f>IF(N244="snížená",J244,0)</f>
        <v>0</v>
      </c>
      <c r="BG244" s="158">
        <f>IF(N244="zákl. přenesená",J244,0)</f>
        <v>0</v>
      </c>
      <c r="BH244" s="158">
        <f>IF(N244="sníž. přenesená",J244,0)</f>
        <v>0</v>
      </c>
      <c r="BI244" s="158">
        <f>IF(N244="nulová",J244,0)</f>
        <v>0</v>
      </c>
      <c r="BJ244" s="18" t="s">
        <v>8</v>
      </c>
      <c r="BK244" s="158">
        <f>ROUND(I244*H244,0)</f>
        <v>0</v>
      </c>
      <c r="BL244" s="18" t="s">
        <v>91</v>
      </c>
      <c r="BM244" s="157" t="s">
        <v>354</v>
      </c>
    </row>
    <row r="245" spans="1:65" s="13" customFormat="1" ht="11.25">
      <c r="B245" s="159"/>
      <c r="D245" s="160" t="s">
        <v>192</v>
      </c>
      <c r="E245" s="161" t="s">
        <v>1</v>
      </c>
      <c r="F245" s="162" t="s">
        <v>355</v>
      </c>
      <c r="H245" s="163">
        <v>1.038</v>
      </c>
      <c r="I245" s="164"/>
      <c r="L245" s="159"/>
      <c r="M245" s="165"/>
      <c r="N245" s="166"/>
      <c r="O245" s="166"/>
      <c r="P245" s="166"/>
      <c r="Q245" s="166"/>
      <c r="R245" s="166"/>
      <c r="S245" s="166"/>
      <c r="T245" s="167"/>
      <c r="AT245" s="161" t="s">
        <v>192</v>
      </c>
      <c r="AU245" s="161" t="s">
        <v>85</v>
      </c>
      <c r="AV245" s="13" t="s">
        <v>85</v>
      </c>
      <c r="AW245" s="13" t="s">
        <v>33</v>
      </c>
      <c r="AX245" s="13" t="s">
        <v>8</v>
      </c>
      <c r="AY245" s="161" t="s">
        <v>184</v>
      </c>
    </row>
    <row r="246" spans="1:65" s="2" customFormat="1" ht="24.2" customHeight="1">
      <c r="A246" s="33"/>
      <c r="B246" s="145"/>
      <c r="C246" s="146" t="s">
        <v>356</v>
      </c>
      <c r="D246" s="146" t="s">
        <v>186</v>
      </c>
      <c r="E246" s="147" t="s">
        <v>357</v>
      </c>
      <c r="F246" s="148" t="s">
        <v>358</v>
      </c>
      <c r="G246" s="149" t="s">
        <v>189</v>
      </c>
      <c r="H246" s="150">
        <v>0.20200000000000001</v>
      </c>
      <c r="I246" s="151"/>
      <c r="J246" s="152">
        <f>ROUND(I246*H246,0)</f>
        <v>0</v>
      </c>
      <c r="K246" s="148" t="s">
        <v>190</v>
      </c>
      <c r="L246" s="34"/>
      <c r="M246" s="153" t="s">
        <v>1</v>
      </c>
      <c r="N246" s="154" t="s">
        <v>42</v>
      </c>
      <c r="O246" s="59"/>
      <c r="P246" s="155">
        <f>O246*H246</f>
        <v>0</v>
      </c>
      <c r="Q246" s="155">
        <v>0</v>
      </c>
      <c r="R246" s="155">
        <f>Q246*H246</f>
        <v>0</v>
      </c>
      <c r="S246" s="155">
        <v>1.8</v>
      </c>
      <c r="T246" s="156">
        <f>S246*H246</f>
        <v>0.36360000000000003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57" t="s">
        <v>91</v>
      </c>
      <c r="AT246" s="157" t="s">
        <v>186</v>
      </c>
      <c r="AU246" s="157" t="s">
        <v>85</v>
      </c>
      <c r="AY246" s="18" t="s">
        <v>184</v>
      </c>
      <c r="BE246" s="158">
        <f>IF(N246="základní",J246,0)</f>
        <v>0</v>
      </c>
      <c r="BF246" s="158">
        <f>IF(N246="snížená",J246,0)</f>
        <v>0</v>
      </c>
      <c r="BG246" s="158">
        <f>IF(N246="zákl. přenesená",J246,0)</f>
        <v>0</v>
      </c>
      <c r="BH246" s="158">
        <f>IF(N246="sníž. přenesená",J246,0)</f>
        <v>0</v>
      </c>
      <c r="BI246" s="158">
        <f>IF(N246="nulová",J246,0)</f>
        <v>0</v>
      </c>
      <c r="BJ246" s="18" t="s">
        <v>8</v>
      </c>
      <c r="BK246" s="158">
        <f>ROUND(I246*H246,0)</f>
        <v>0</v>
      </c>
      <c r="BL246" s="18" t="s">
        <v>91</v>
      </c>
      <c r="BM246" s="157" t="s">
        <v>359</v>
      </c>
    </row>
    <row r="247" spans="1:65" s="13" customFormat="1" ht="11.25">
      <c r="B247" s="159"/>
      <c r="D247" s="160" t="s">
        <v>192</v>
      </c>
      <c r="E247" s="161" t="s">
        <v>1</v>
      </c>
      <c r="F247" s="162" t="s">
        <v>360</v>
      </c>
      <c r="H247" s="163">
        <v>0.20200000000000001</v>
      </c>
      <c r="I247" s="164"/>
      <c r="L247" s="159"/>
      <c r="M247" s="165"/>
      <c r="N247" s="166"/>
      <c r="O247" s="166"/>
      <c r="P247" s="166"/>
      <c r="Q247" s="166"/>
      <c r="R247" s="166"/>
      <c r="S247" s="166"/>
      <c r="T247" s="167"/>
      <c r="AT247" s="161" t="s">
        <v>192</v>
      </c>
      <c r="AU247" s="161" t="s">
        <v>85</v>
      </c>
      <c r="AV247" s="13" t="s">
        <v>85</v>
      </c>
      <c r="AW247" s="13" t="s">
        <v>33</v>
      </c>
      <c r="AX247" s="13" t="s">
        <v>8</v>
      </c>
      <c r="AY247" s="161" t="s">
        <v>184</v>
      </c>
    </row>
    <row r="248" spans="1:65" s="2" customFormat="1" ht="24.2" customHeight="1">
      <c r="A248" s="33"/>
      <c r="B248" s="145"/>
      <c r="C248" s="146" t="s">
        <v>361</v>
      </c>
      <c r="D248" s="146" t="s">
        <v>186</v>
      </c>
      <c r="E248" s="147" t="s">
        <v>362</v>
      </c>
      <c r="F248" s="148" t="s">
        <v>363</v>
      </c>
      <c r="G248" s="149" t="s">
        <v>215</v>
      </c>
      <c r="H248" s="150">
        <v>8</v>
      </c>
      <c r="I248" s="151"/>
      <c r="J248" s="152">
        <f>ROUND(I248*H248,0)</f>
        <v>0</v>
      </c>
      <c r="K248" s="148" t="s">
        <v>190</v>
      </c>
      <c r="L248" s="34"/>
      <c r="M248" s="153" t="s">
        <v>1</v>
      </c>
      <c r="N248" s="154" t="s">
        <v>42</v>
      </c>
      <c r="O248" s="59"/>
      <c r="P248" s="155">
        <f>O248*H248</f>
        <v>0</v>
      </c>
      <c r="Q248" s="155">
        <v>0</v>
      </c>
      <c r="R248" s="155">
        <f>Q248*H248</f>
        <v>0</v>
      </c>
      <c r="S248" s="155">
        <v>4.9000000000000002E-2</v>
      </c>
      <c r="T248" s="156">
        <f>S248*H248</f>
        <v>0.39200000000000002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57" t="s">
        <v>91</v>
      </c>
      <c r="AT248" s="157" t="s">
        <v>186</v>
      </c>
      <c r="AU248" s="157" t="s">
        <v>85</v>
      </c>
      <c r="AY248" s="18" t="s">
        <v>184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8" t="s">
        <v>8</v>
      </c>
      <c r="BK248" s="158">
        <f>ROUND(I248*H248,0)</f>
        <v>0</v>
      </c>
      <c r="BL248" s="18" t="s">
        <v>91</v>
      </c>
      <c r="BM248" s="157" t="s">
        <v>364</v>
      </c>
    </row>
    <row r="249" spans="1:65" s="13" customFormat="1" ht="11.25">
      <c r="B249" s="159"/>
      <c r="D249" s="160" t="s">
        <v>192</v>
      </c>
      <c r="E249" s="161" t="s">
        <v>1</v>
      </c>
      <c r="F249" s="162" t="s">
        <v>365</v>
      </c>
      <c r="H249" s="163">
        <v>8</v>
      </c>
      <c r="I249" s="164"/>
      <c r="L249" s="159"/>
      <c r="M249" s="165"/>
      <c r="N249" s="166"/>
      <c r="O249" s="166"/>
      <c r="P249" s="166"/>
      <c r="Q249" s="166"/>
      <c r="R249" s="166"/>
      <c r="S249" s="166"/>
      <c r="T249" s="167"/>
      <c r="AT249" s="161" t="s">
        <v>192</v>
      </c>
      <c r="AU249" s="161" t="s">
        <v>85</v>
      </c>
      <c r="AV249" s="13" t="s">
        <v>85</v>
      </c>
      <c r="AW249" s="13" t="s">
        <v>33</v>
      </c>
      <c r="AX249" s="13" t="s">
        <v>8</v>
      </c>
      <c r="AY249" s="161" t="s">
        <v>184</v>
      </c>
    </row>
    <row r="250" spans="1:65" s="2" customFormat="1" ht="24.2" customHeight="1">
      <c r="A250" s="33"/>
      <c r="B250" s="145"/>
      <c r="C250" s="146" t="s">
        <v>366</v>
      </c>
      <c r="D250" s="146" t="s">
        <v>186</v>
      </c>
      <c r="E250" s="147" t="s">
        <v>367</v>
      </c>
      <c r="F250" s="148" t="s">
        <v>368</v>
      </c>
      <c r="G250" s="149" t="s">
        <v>215</v>
      </c>
      <c r="H250" s="150">
        <v>10</v>
      </c>
      <c r="I250" s="151"/>
      <c r="J250" s="152">
        <f>ROUND(I250*H250,0)</f>
        <v>0</v>
      </c>
      <c r="K250" s="148" t="s">
        <v>190</v>
      </c>
      <c r="L250" s="34"/>
      <c r="M250" s="153" t="s">
        <v>1</v>
      </c>
      <c r="N250" s="154" t="s">
        <v>42</v>
      </c>
      <c r="O250" s="59"/>
      <c r="P250" s="155">
        <f>O250*H250</f>
        <v>0</v>
      </c>
      <c r="Q250" s="155">
        <v>0</v>
      </c>
      <c r="R250" s="155">
        <f>Q250*H250</f>
        <v>0</v>
      </c>
      <c r="S250" s="155">
        <v>0.154</v>
      </c>
      <c r="T250" s="156">
        <f>S250*H250</f>
        <v>1.54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7" t="s">
        <v>91</v>
      </c>
      <c r="AT250" s="157" t="s">
        <v>186</v>
      </c>
      <c r="AU250" s="157" t="s">
        <v>85</v>
      </c>
      <c r="AY250" s="18" t="s">
        <v>184</v>
      </c>
      <c r="BE250" s="158">
        <f>IF(N250="základní",J250,0)</f>
        <v>0</v>
      </c>
      <c r="BF250" s="158">
        <f>IF(N250="snížená",J250,0)</f>
        <v>0</v>
      </c>
      <c r="BG250" s="158">
        <f>IF(N250="zákl. přenesená",J250,0)</f>
        <v>0</v>
      </c>
      <c r="BH250" s="158">
        <f>IF(N250="sníž. přenesená",J250,0)</f>
        <v>0</v>
      </c>
      <c r="BI250" s="158">
        <f>IF(N250="nulová",J250,0)</f>
        <v>0</v>
      </c>
      <c r="BJ250" s="18" t="s">
        <v>8</v>
      </c>
      <c r="BK250" s="158">
        <f>ROUND(I250*H250,0)</f>
        <v>0</v>
      </c>
      <c r="BL250" s="18" t="s">
        <v>91</v>
      </c>
      <c r="BM250" s="157" t="s">
        <v>369</v>
      </c>
    </row>
    <row r="251" spans="1:65" s="13" customFormat="1" ht="11.25">
      <c r="B251" s="159"/>
      <c r="D251" s="160" t="s">
        <v>192</v>
      </c>
      <c r="E251" s="161" t="s">
        <v>1</v>
      </c>
      <c r="F251" s="162" t="s">
        <v>370</v>
      </c>
      <c r="H251" s="163">
        <v>2</v>
      </c>
      <c r="I251" s="164"/>
      <c r="L251" s="159"/>
      <c r="M251" s="165"/>
      <c r="N251" s="166"/>
      <c r="O251" s="166"/>
      <c r="P251" s="166"/>
      <c r="Q251" s="166"/>
      <c r="R251" s="166"/>
      <c r="S251" s="166"/>
      <c r="T251" s="167"/>
      <c r="AT251" s="161" t="s">
        <v>192</v>
      </c>
      <c r="AU251" s="161" t="s">
        <v>85</v>
      </c>
      <c r="AV251" s="13" t="s">
        <v>85</v>
      </c>
      <c r="AW251" s="13" t="s">
        <v>33</v>
      </c>
      <c r="AX251" s="13" t="s">
        <v>77</v>
      </c>
      <c r="AY251" s="161" t="s">
        <v>184</v>
      </c>
    </row>
    <row r="252" spans="1:65" s="13" customFormat="1" ht="11.25">
      <c r="B252" s="159"/>
      <c r="D252" s="160" t="s">
        <v>192</v>
      </c>
      <c r="E252" s="161" t="s">
        <v>1</v>
      </c>
      <c r="F252" s="162" t="s">
        <v>365</v>
      </c>
      <c r="H252" s="163">
        <v>8</v>
      </c>
      <c r="I252" s="164"/>
      <c r="L252" s="159"/>
      <c r="M252" s="165"/>
      <c r="N252" s="166"/>
      <c r="O252" s="166"/>
      <c r="P252" s="166"/>
      <c r="Q252" s="166"/>
      <c r="R252" s="166"/>
      <c r="S252" s="166"/>
      <c r="T252" s="167"/>
      <c r="AT252" s="161" t="s">
        <v>192</v>
      </c>
      <c r="AU252" s="161" t="s">
        <v>85</v>
      </c>
      <c r="AV252" s="13" t="s">
        <v>85</v>
      </c>
      <c r="AW252" s="13" t="s">
        <v>33</v>
      </c>
      <c r="AX252" s="13" t="s">
        <v>77</v>
      </c>
      <c r="AY252" s="161" t="s">
        <v>184</v>
      </c>
    </row>
    <row r="253" spans="1:65" s="14" customFormat="1" ht="11.25">
      <c r="B253" s="168"/>
      <c r="D253" s="160" t="s">
        <v>192</v>
      </c>
      <c r="E253" s="169" t="s">
        <v>1</v>
      </c>
      <c r="F253" s="170" t="s">
        <v>196</v>
      </c>
      <c r="H253" s="171">
        <v>10</v>
      </c>
      <c r="I253" s="172"/>
      <c r="L253" s="168"/>
      <c r="M253" s="173"/>
      <c r="N253" s="174"/>
      <c r="O253" s="174"/>
      <c r="P253" s="174"/>
      <c r="Q253" s="174"/>
      <c r="R253" s="174"/>
      <c r="S253" s="174"/>
      <c r="T253" s="175"/>
      <c r="AT253" s="169" t="s">
        <v>192</v>
      </c>
      <c r="AU253" s="169" t="s">
        <v>85</v>
      </c>
      <c r="AV253" s="14" t="s">
        <v>88</v>
      </c>
      <c r="AW253" s="14" t="s">
        <v>33</v>
      </c>
      <c r="AX253" s="14" t="s">
        <v>8</v>
      </c>
      <c r="AY253" s="169" t="s">
        <v>184</v>
      </c>
    </row>
    <row r="254" spans="1:65" s="2" customFormat="1" ht="24.2" customHeight="1">
      <c r="A254" s="33"/>
      <c r="B254" s="145"/>
      <c r="C254" s="146" t="s">
        <v>371</v>
      </c>
      <c r="D254" s="146" t="s">
        <v>186</v>
      </c>
      <c r="E254" s="147" t="s">
        <v>372</v>
      </c>
      <c r="F254" s="148" t="s">
        <v>373</v>
      </c>
      <c r="G254" s="149" t="s">
        <v>209</v>
      </c>
      <c r="H254" s="150">
        <v>8.8000000000000007</v>
      </c>
      <c r="I254" s="151"/>
      <c r="J254" s="152">
        <f>ROUND(I254*H254,0)</f>
        <v>0</v>
      </c>
      <c r="K254" s="148" t="s">
        <v>190</v>
      </c>
      <c r="L254" s="34"/>
      <c r="M254" s="153" t="s">
        <v>1</v>
      </c>
      <c r="N254" s="154" t="s">
        <v>42</v>
      </c>
      <c r="O254" s="59"/>
      <c r="P254" s="155">
        <f>O254*H254</f>
        <v>0</v>
      </c>
      <c r="Q254" s="155">
        <v>9.3055000000000004E-4</v>
      </c>
      <c r="R254" s="155">
        <f>Q254*H254</f>
        <v>8.188840000000001E-3</v>
      </c>
      <c r="S254" s="155">
        <v>7.0000000000000007E-2</v>
      </c>
      <c r="T254" s="156">
        <f>S254*H254</f>
        <v>0.6160000000000001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7" t="s">
        <v>91</v>
      </c>
      <c r="AT254" s="157" t="s">
        <v>186</v>
      </c>
      <c r="AU254" s="157" t="s">
        <v>85</v>
      </c>
      <c r="AY254" s="18" t="s">
        <v>184</v>
      </c>
      <c r="BE254" s="158">
        <f>IF(N254="základní",J254,0)</f>
        <v>0</v>
      </c>
      <c r="BF254" s="158">
        <f>IF(N254="snížená",J254,0)</f>
        <v>0</v>
      </c>
      <c r="BG254" s="158">
        <f>IF(N254="zákl. přenesená",J254,0)</f>
        <v>0</v>
      </c>
      <c r="BH254" s="158">
        <f>IF(N254="sníž. přenesená",J254,0)</f>
        <v>0</v>
      </c>
      <c r="BI254" s="158">
        <f>IF(N254="nulová",J254,0)</f>
        <v>0</v>
      </c>
      <c r="BJ254" s="18" t="s">
        <v>8</v>
      </c>
      <c r="BK254" s="158">
        <f>ROUND(I254*H254,0)</f>
        <v>0</v>
      </c>
      <c r="BL254" s="18" t="s">
        <v>91</v>
      </c>
      <c r="BM254" s="157" t="s">
        <v>374</v>
      </c>
    </row>
    <row r="255" spans="1:65" s="13" customFormat="1" ht="11.25">
      <c r="B255" s="159"/>
      <c r="D255" s="160" t="s">
        <v>192</v>
      </c>
      <c r="E255" s="161" t="s">
        <v>1</v>
      </c>
      <c r="F255" s="162" t="s">
        <v>375</v>
      </c>
      <c r="H255" s="163">
        <v>8.8000000000000007</v>
      </c>
      <c r="I255" s="164"/>
      <c r="L255" s="159"/>
      <c r="M255" s="165"/>
      <c r="N255" s="166"/>
      <c r="O255" s="166"/>
      <c r="P255" s="166"/>
      <c r="Q255" s="166"/>
      <c r="R255" s="166"/>
      <c r="S255" s="166"/>
      <c r="T255" s="167"/>
      <c r="AT255" s="161" t="s">
        <v>192</v>
      </c>
      <c r="AU255" s="161" t="s">
        <v>85</v>
      </c>
      <c r="AV255" s="13" t="s">
        <v>85</v>
      </c>
      <c r="AW255" s="13" t="s">
        <v>33</v>
      </c>
      <c r="AX255" s="13" t="s">
        <v>8</v>
      </c>
      <c r="AY255" s="161" t="s">
        <v>184</v>
      </c>
    </row>
    <row r="256" spans="1:65" s="2" customFormat="1" ht="24.2" customHeight="1">
      <c r="A256" s="33"/>
      <c r="B256" s="145"/>
      <c r="C256" s="146" t="s">
        <v>376</v>
      </c>
      <c r="D256" s="146" t="s">
        <v>186</v>
      </c>
      <c r="E256" s="147" t="s">
        <v>377</v>
      </c>
      <c r="F256" s="148" t="s">
        <v>378</v>
      </c>
      <c r="G256" s="149" t="s">
        <v>209</v>
      </c>
      <c r="H256" s="150">
        <v>0.6</v>
      </c>
      <c r="I256" s="151"/>
      <c r="J256" s="152">
        <f>ROUND(I256*H256,0)</f>
        <v>0</v>
      </c>
      <c r="K256" s="148" t="s">
        <v>190</v>
      </c>
      <c r="L256" s="34"/>
      <c r="M256" s="153" t="s">
        <v>1</v>
      </c>
      <c r="N256" s="154" t="s">
        <v>42</v>
      </c>
      <c r="O256" s="59"/>
      <c r="P256" s="155">
        <f>O256*H256</f>
        <v>0</v>
      </c>
      <c r="Q256" s="155">
        <v>2.5931000000000001E-3</v>
      </c>
      <c r="R256" s="155">
        <f>Q256*H256</f>
        <v>1.5558600000000001E-3</v>
      </c>
      <c r="S256" s="155">
        <v>0.126</v>
      </c>
      <c r="T256" s="156">
        <f>S256*H256</f>
        <v>7.5600000000000001E-2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57" t="s">
        <v>91</v>
      </c>
      <c r="AT256" s="157" t="s">
        <v>186</v>
      </c>
      <c r="AU256" s="157" t="s">
        <v>85</v>
      </c>
      <c r="AY256" s="18" t="s">
        <v>184</v>
      </c>
      <c r="BE256" s="158">
        <f>IF(N256="základní",J256,0)</f>
        <v>0</v>
      </c>
      <c r="BF256" s="158">
        <f>IF(N256="snížená",J256,0)</f>
        <v>0</v>
      </c>
      <c r="BG256" s="158">
        <f>IF(N256="zákl. přenesená",J256,0)</f>
        <v>0</v>
      </c>
      <c r="BH256" s="158">
        <f>IF(N256="sníž. přenesená",J256,0)</f>
        <v>0</v>
      </c>
      <c r="BI256" s="158">
        <f>IF(N256="nulová",J256,0)</f>
        <v>0</v>
      </c>
      <c r="BJ256" s="18" t="s">
        <v>8</v>
      </c>
      <c r="BK256" s="158">
        <f>ROUND(I256*H256,0)</f>
        <v>0</v>
      </c>
      <c r="BL256" s="18" t="s">
        <v>91</v>
      </c>
      <c r="BM256" s="157" t="s">
        <v>379</v>
      </c>
    </row>
    <row r="257" spans="1:65" s="13" customFormat="1" ht="11.25">
      <c r="B257" s="159"/>
      <c r="D257" s="160" t="s">
        <v>192</v>
      </c>
      <c r="E257" s="161" t="s">
        <v>1</v>
      </c>
      <c r="F257" s="162" t="s">
        <v>380</v>
      </c>
      <c r="H257" s="163">
        <v>0.6</v>
      </c>
      <c r="I257" s="164"/>
      <c r="L257" s="159"/>
      <c r="M257" s="165"/>
      <c r="N257" s="166"/>
      <c r="O257" s="166"/>
      <c r="P257" s="166"/>
      <c r="Q257" s="166"/>
      <c r="R257" s="166"/>
      <c r="S257" s="166"/>
      <c r="T257" s="167"/>
      <c r="AT257" s="161" t="s">
        <v>192</v>
      </c>
      <c r="AU257" s="161" t="s">
        <v>85</v>
      </c>
      <c r="AV257" s="13" t="s">
        <v>85</v>
      </c>
      <c r="AW257" s="13" t="s">
        <v>33</v>
      </c>
      <c r="AX257" s="13" t="s">
        <v>8</v>
      </c>
      <c r="AY257" s="161" t="s">
        <v>184</v>
      </c>
    </row>
    <row r="258" spans="1:65" s="2" customFormat="1" ht="37.9" customHeight="1">
      <c r="A258" s="33"/>
      <c r="B258" s="145"/>
      <c r="C258" s="146" t="s">
        <v>381</v>
      </c>
      <c r="D258" s="146" t="s">
        <v>186</v>
      </c>
      <c r="E258" s="147" t="s">
        <v>382</v>
      </c>
      <c r="F258" s="148" t="s">
        <v>383</v>
      </c>
      <c r="G258" s="149" t="s">
        <v>246</v>
      </c>
      <c r="H258" s="150">
        <v>3.48</v>
      </c>
      <c r="I258" s="151"/>
      <c r="J258" s="152">
        <f>ROUND(I258*H258,0)</f>
        <v>0</v>
      </c>
      <c r="K258" s="148" t="s">
        <v>190</v>
      </c>
      <c r="L258" s="34"/>
      <c r="M258" s="153" t="s">
        <v>1</v>
      </c>
      <c r="N258" s="154" t="s">
        <v>42</v>
      </c>
      <c r="O258" s="59"/>
      <c r="P258" s="155">
        <f>O258*H258</f>
        <v>0</v>
      </c>
      <c r="Q258" s="155">
        <v>0</v>
      </c>
      <c r="R258" s="155">
        <f>Q258*H258</f>
        <v>0</v>
      </c>
      <c r="S258" s="155">
        <v>0.05</v>
      </c>
      <c r="T258" s="156">
        <f>S258*H258</f>
        <v>0.17400000000000002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57" t="s">
        <v>91</v>
      </c>
      <c r="AT258" s="157" t="s">
        <v>186</v>
      </c>
      <c r="AU258" s="157" t="s">
        <v>85</v>
      </c>
      <c r="AY258" s="18" t="s">
        <v>184</v>
      </c>
      <c r="BE258" s="158">
        <f>IF(N258="základní",J258,0)</f>
        <v>0</v>
      </c>
      <c r="BF258" s="158">
        <f>IF(N258="snížená",J258,0)</f>
        <v>0</v>
      </c>
      <c r="BG258" s="158">
        <f>IF(N258="zákl. přenesená",J258,0)</f>
        <v>0</v>
      </c>
      <c r="BH258" s="158">
        <f>IF(N258="sníž. přenesená",J258,0)</f>
        <v>0</v>
      </c>
      <c r="BI258" s="158">
        <f>IF(N258="nulová",J258,0)</f>
        <v>0</v>
      </c>
      <c r="BJ258" s="18" t="s">
        <v>8</v>
      </c>
      <c r="BK258" s="158">
        <f>ROUND(I258*H258,0)</f>
        <v>0</v>
      </c>
      <c r="BL258" s="18" t="s">
        <v>91</v>
      </c>
      <c r="BM258" s="157" t="s">
        <v>384</v>
      </c>
    </row>
    <row r="259" spans="1:65" s="13" customFormat="1" ht="11.25">
      <c r="B259" s="159"/>
      <c r="D259" s="160" t="s">
        <v>192</v>
      </c>
      <c r="E259" s="161" t="s">
        <v>1</v>
      </c>
      <c r="F259" s="162" t="s">
        <v>385</v>
      </c>
      <c r="H259" s="163">
        <v>3.48</v>
      </c>
      <c r="I259" s="164"/>
      <c r="L259" s="159"/>
      <c r="M259" s="165"/>
      <c r="N259" s="166"/>
      <c r="O259" s="166"/>
      <c r="P259" s="166"/>
      <c r="Q259" s="166"/>
      <c r="R259" s="166"/>
      <c r="S259" s="166"/>
      <c r="T259" s="167"/>
      <c r="AT259" s="161" t="s">
        <v>192</v>
      </c>
      <c r="AU259" s="161" t="s">
        <v>85</v>
      </c>
      <c r="AV259" s="13" t="s">
        <v>85</v>
      </c>
      <c r="AW259" s="13" t="s">
        <v>33</v>
      </c>
      <c r="AX259" s="13" t="s">
        <v>8</v>
      </c>
      <c r="AY259" s="161" t="s">
        <v>184</v>
      </c>
    </row>
    <row r="260" spans="1:65" s="2" customFormat="1" ht="24.2" customHeight="1">
      <c r="A260" s="33"/>
      <c r="B260" s="145"/>
      <c r="C260" s="146" t="s">
        <v>386</v>
      </c>
      <c r="D260" s="146" t="s">
        <v>186</v>
      </c>
      <c r="E260" s="147" t="s">
        <v>387</v>
      </c>
      <c r="F260" s="148" t="s">
        <v>388</v>
      </c>
      <c r="G260" s="149" t="s">
        <v>246</v>
      </c>
      <c r="H260" s="150">
        <v>77.239999999999995</v>
      </c>
      <c r="I260" s="151"/>
      <c r="J260" s="152">
        <f>ROUND(I260*H260,0)</f>
        <v>0</v>
      </c>
      <c r="K260" s="148" t="s">
        <v>190</v>
      </c>
      <c r="L260" s="34"/>
      <c r="M260" s="153" t="s">
        <v>1</v>
      </c>
      <c r="N260" s="154" t="s">
        <v>42</v>
      </c>
      <c r="O260" s="59"/>
      <c r="P260" s="155">
        <f>O260*H260</f>
        <v>0</v>
      </c>
      <c r="Q260" s="155">
        <v>0</v>
      </c>
      <c r="R260" s="155">
        <f>Q260*H260</f>
        <v>0</v>
      </c>
      <c r="S260" s="155">
        <v>6.8000000000000005E-2</v>
      </c>
      <c r="T260" s="156">
        <f>S260*H260</f>
        <v>5.2523200000000001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7" t="s">
        <v>91</v>
      </c>
      <c r="AT260" s="157" t="s">
        <v>186</v>
      </c>
      <c r="AU260" s="157" t="s">
        <v>85</v>
      </c>
      <c r="AY260" s="18" t="s">
        <v>184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</v>
      </c>
      <c r="BK260" s="158">
        <f>ROUND(I260*H260,0)</f>
        <v>0</v>
      </c>
      <c r="BL260" s="18" t="s">
        <v>91</v>
      </c>
      <c r="BM260" s="157" t="s">
        <v>389</v>
      </c>
    </row>
    <row r="261" spans="1:65" s="13" customFormat="1" ht="11.25">
      <c r="B261" s="159"/>
      <c r="D261" s="160" t="s">
        <v>192</v>
      </c>
      <c r="E261" s="161" t="s">
        <v>1</v>
      </c>
      <c r="F261" s="162" t="s">
        <v>390</v>
      </c>
      <c r="H261" s="163">
        <v>12.9</v>
      </c>
      <c r="I261" s="164"/>
      <c r="L261" s="159"/>
      <c r="M261" s="165"/>
      <c r="N261" s="166"/>
      <c r="O261" s="166"/>
      <c r="P261" s="166"/>
      <c r="Q261" s="166"/>
      <c r="R261" s="166"/>
      <c r="S261" s="166"/>
      <c r="T261" s="167"/>
      <c r="AT261" s="161" t="s">
        <v>192</v>
      </c>
      <c r="AU261" s="161" t="s">
        <v>85</v>
      </c>
      <c r="AV261" s="13" t="s">
        <v>85</v>
      </c>
      <c r="AW261" s="13" t="s">
        <v>33</v>
      </c>
      <c r="AX261" s="13" t="s">
        <v>77</v>
      </c>
      <c r="AY261" s="161" t="s">
        <v>184</v>
      </c>
    </row>
    <row r="262" spans="1:65" s="13" customFormat="1" ht="11.25">
      <c r="B262" s="159"/>
      <c r="D262" s="160" t="s">
        <v>192</v>
      </c>
      <c r="E262" s="161" t="s">
        <v>1</v>
      </c>
      <c r="F262" s="162" t="s">
        <v>391</v>
      </c>
      <c r="H262" s="163">
        <v>34.5</v>
      </c>
      <c r="I262" s="164"/>
      <c r="L262" s="159"/>
      <c r="M262" s="165"/>
      <c r="N262" s="166"/>
      <c r="O262" s="166"/>
      <c r="P262" s="166"/>
      <c r="Q262" s="166"/>
      <c r="R262" s="166"/>
      <c r="S262" s="166"/>
      <c r="T262" s="167"/>
      <c r="AT262" s="161" t="s">
        <v>192</v>
      </c>
      <c r="AU262" s="161" t="s">
        <v>85</v>
      </c>
      <c r="AV262" s="13" t="s">
        <v>85</v>
      </c>
      <c r="AW262" s="13" t="s">
        <v>33</v>
      </c>
      <c r="AX262" s="13" t="s">
        <v>77</v>
      </c>
      <c r="AY262" s="161" t="s">
        <v>184</v>
      </c>
    </row>
    <row r="263" spans="1:65" s="13" customFormat="1" ht="11.25">
      <c r="B263" s="159"/>
      <c r="D263" s="160" t="s">
        <v>192</v>
      </c>
      <c r="E263" s="161" t="s">
        <v>1</v>
      </c>
      <c r="F263" s="162" t="s">
        <v>392</v>
      </c>
      <c r="H263" s="163">
        <v>29.84</v>
      </c>
      <c r="I263" s="164"/>
      <c r="L263" s="159"/>
      <c r="M263" s="165"/>
      <c r="N263" s="166"/>
      <c r="O263" s="166"/>
      <c r="P263" s="166"/>
      <c r="Q263" s="166"/>
      <c r="R263" s="166"/>
      <c r="S263" s="166"/>
      <c r="T263" s="167"/>
      <c r="AT263" s="161" t="s">
        <v>192</v>
      </c>
      <c r="AU263" s="161" t="s">
        <v>85</v>
      </c>
      <c r="AV263" s="13" t="s">
        <v>85</v>
      </c>
      <c r="AW263" s="13" t="s">
        <v>33</v>
      </c>
      <c r="AX263" s="13" t="s">
        <v>77</v>
      </c>
      <c r="AY263" s="161" t="s">
        <v>184</v>
      </c>
    </row>
    <row r="264" spans="1:65" s="14" customFormat="1" ht="11.25">
      <c r="B264" s="168"/>
      <c r="D264" s="160" t="s">
        <v>192</v>
      </c>
      <c r="E264" s="169" t="s">
        <v>1</v>
      </c>
      <c r="F264" s="170" t="s">
        <v>196</v>
      </c>
      <c r="H264" s="171">
        <v>77.239999999999995</v>
      </c>
      <c r="I264" s="172"/>
      <c r="L264" s="168"/>
      <c r="M264" s="173"/>
      <c r="N264" s="174"/>
      <c r="O264" s="174"/>
      <c r="P264" s="174"/>
      <c r="Q264" s="174"/>
      <c r="R264" s="174"/>
      <c r="S264" s="174"/>
      <c r="T264" s="175"/>
      <c r="AT264" s="169" t="s">
        <v>192</v>
      </c>
      <c r="AU264" s="169" t="s">
        <v>85</v>
      </c>
      <c r="AV264" s="14" t="s">
        <v>88</v>
      </c>
      <c r="AW264" s="14" t="s">
        <v>33</v>
      </c>
      <c r="AX264" s="14" t="s">
        <v>8</v>
      </c>
      <c r="AY264" s="169" t="s">
        <v>184</v>
      </c>
    </row>
    <row r="265" spans="1:65" s="12" customFormat="1" ht="22.9" customHeight="1">
      <c r="B265" s="132"/>
      <c r="D265" s="133" t="s">
        <v>76</v>
      </c>
      <c r="E265" s="143" t="s">
        <v>393</v>
      </c>
      <c r="F265" s="143" t="s">
        <v>394</v>
      </c>
      <c r="I265" s="135"/>
      <c r="J265" s="144">
        <f>BK265</f>
        <v>0</v>
      </c>
      <c r="L265" s="132"/>
      <c r="M265" s="137"/>
      <c r="N265" s="138"/>
      <c r="O265" s="138"/>
      <c r="P265" s="139">
        <f>SUM(P266:P270)</f>
        <v>0</v>
      </c>
      <c r="Q265" s="138"/>
      <c r="R265" s="139">
        <f>SUM(R266:R270)</f>
        <v>0</v>
      </c>
      <c r="S265" s="138"/>
      <c r="T265" s="140">
        <f>SUM(T266:T270)</f>
        <v>0</v>
      </c>
      <c r="AR265" s="133" t="s">
        <v>8</v>
      </c>
      <c r="AT265" s="141" t="s">
        <v>76</v>
      </c>
      <c r="AU265" s="141" t="s">
        <v>8</v>
      </c>
      <c r="AY265" s="133" t="s">
        <v>184</v>
      </c>
      <c r="BK265" s="142">
        <f>SUM(BK266:BK270)</f>
        <v>0</v>
      </c>
    </row>
    <row r="266" spans="1:65" s="2" customFormat="1" ht="24.2" customHeight="1">
      <c r="A266" s="33"/>
      <c r="B266" s="145"/>
      <c r="C266" s="146" t="s">
        <v>395</v>
      </c>
      <c r="D266" s="146" t="s">
        <v>186</v>
      </c>
      <c r="E266" s="147" t="s">
        <v>396</v>
      </c>
      <c r="F266" s="148" t="s">
        <v>397</v>
      </c>
      <c r="G266" s="149" t="s">
        <v>199</v>
      </c>
      <c r="H266" s="150">
        <v>58.933</v>
      </c>
      <c r="I266" s="151"/>
      <c r="J266" s="152">
        <f>ROUND(I266*H266,0)</f>
        <v>0</v>
      </c>
      <c r="K266" s="148" t="s">
        <v>190</v>
      </c>
      <c r="L266" s="34"/>
      <c r="M266" s="153" t="s">
        <v>1</v>
      </c>
      <c r="N266" s="154" t="s">
        <v>42</v>
      </c>
      <c r="O266" s="59"/>
      <c r="P266" s="155">
        <f>O266*H266</f>
        <v>0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57" t="s">
        <v>91</v>
      </c>
      <c r="AT266" s="157" t="s">
        <v>186</v>
      </c>
      <c r="AU266" s="157" t="s">
        <v>85</v>
      </c>
      <c r="AY266" s="18" t="s">
        <v>184</v>
      </c>
      <c r="BE266" s="158">
        <f>IF(N266="základní",J266,0)</f>
        <v>0</v>
      </c>
      <c r="BF266" s="158">
        <f>IF(N266="snížená",J266,0)</f>
        <v>0</v>
      </c>
      <c r="BG266" s="158">
        <f>IF(N266="zákl. přenesená",J266,0)</f>
        <v>0</v>
      </c>
      <c r="BH266" s="158">
        <f>IF(N266="sníž. přenesená",J266,0)</f>
        <v>0</v>
      </c>
      <c r="BI266" s="158">
        <f>IF(N266="nulová",J266,0)</f>
        <v>0</v>
      </c>
      <c r="BJ266" s="18" t="s">
        <v>8</v>
      </c>
      <c r="BK266" s="158">
        <f>ROUND(I266*H266,0)</f>
        <v>0</v>
      </c>
      <c r="BL266" s="18" t="s">
        <v>91</v>
      </c>
      <c r="BM266" s="157" t="s">
        <v>398</v>
      </c>
    </row>
    <row r="267" spans="1:65" s="2" customFormat="1" ht="24.2" customHeight="1">
      <c r="A267" s="33"/>
      <c r="B267" s="145"/>
      <c r="C267" s="146" t="s">
        <v>399</v>
      </c>
      <c r="D267" s="146" t="s">
        <v>186</v>
      </c>
      <c r="E267" s="147" t="s">
        <v>400</v>
      </c>
      <c r="F267" s="148" t="s">
        <v>401</v>
      </c>
      <c r="G267" s="149" t="s">
        <v>199</v>
      </c>
      <c r="H267" s="150">
        <v>58.933</v>
      </c>
      <c r="I267" s="151"/>
      <c r="J267" s="152">
        <f>ROUND(I267*H267,0)</f>
        <v>0</v>
      </c>
      <c r="K267" s="148" t="s">
        <v>190</v>
      </c>
      <c r="L267" s="34"/>
      <c r="M267" s="153" t="s">
        <v>1</v>
      </c>
      <c r="N267" s="154" t="s">
        <v>42</v>
      </c>
      <c r="O267" s="59"/>
      <c r="P267" s="155">
        <f>O267*H267</f>
        <v>0</v>
      </c>
      <c r="Q267" s="155">
        <v>0</v>
      </c>
      <c r="R267" s="155">
        <f>Q267*H267</f>
        <v>0</v>
      </c>
      <c r="S267" s="155">
        <v>0</v>
      </c>
      <c r="T267" s="156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57" t="s">
        <v>91</v>
      </c>
      <c r="AT267" s="157" t="s">
        <v>186</v>
      </c>
      <c r="AU267" s="157" t="s">
        <v>85</v>
      </c>
      <c r="AY267" s="18" t="s">
        <v>184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8" t="s">
        <v>8</v>
      </c>
      <c r="BK267" s="158">
        <f>ROUND(I267*H267,0)</f>
        <v>0</v>
      </c>
      <c r="BL267" s="18" t="s">
        <v>91</v>
      </c>
      <c r="BM267" s="157" t="s">
        <v>402</v>
      </c>
    </row>
    <row r="268" spans="1:65" s="2" customFormat="1" ht="24.2" customHeight="1">
      <c r="A268" s="33"/>
      <c r="B268" s="145"/>
      <c r="C268" s="146" t="s">
        <v>403</v>
      </c>
      <c r="D268" s="146" t="s">
        <v>186</v>
      </c>
      <c r="E268" s="147" t="s">
        <v>404</v>
      </c>
      <c r="F268" s="148" t="s">
        <v>405</v>
      </c>
      <c r="G268" s="149" t="s">
        <v>199</v>
      </c>
      <c r="H268" s="150">
        <v>1767.99</v>
      </c>
      <c r="I268" s="151"/>
      <c r="J268" s="152">
        <f>ROUND(I268*H268,0)</f>
        <v>0</v>
      </c>
      <c r="K268" s="148" t="s">
        <v>190</v>
      </c>
      <c r="L268" s="34"/>
      <c r="M268" s="153" t="s">
        <v>1</v>
      </c>
      <c r="N268" s="154" t="s">
        <v>42</v>
      </c>
      <c r="O268" s="59"/>
      <c r="P268" s="155">
        <f>O268*H268</f>
        <v>0</v>
      </c>
      <c r="Q268" s="155">
        <v>0</v>
      </c>
      <c r="R268" s="155">
        <f>Q268*H268</f>
        <v>0</v>
      </c>
      <c r="S268" s="155">
        <v>0</v>
      </c>
      <c r="T268" s="156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7" t="s">
        <v>91</v>
      </c>
      <c r="AT268" s="157" t="s">
        <v>186</v>
      </c>
      <c r="AU268" s="157" t="s">
        <v>85</v>
      </c>
      <c r="AY268" s="18" t="s">
        <v>184</v>
      </c>
      <c r="BE268" s="158">
        <f>IF(N268="základní",J268,0)</f>
        <v>0</v>
      </c>
      <c r="BF268" s="158">
        <f>IF(N268="snížená",J268,0)</f>
        <v>0</v>
      </c>
      <c r="BG268" s="158">
        <f>IF(N268="zákl. přenesená",J268,0)</f>
        <v>0</v>
      </c>
      <c r="BH268" s="158">
        <f>IF(N268="sníž. přenesená",J268,0)</f>
        <v>0</v>
      </c>
      <c r="BI268" s="158">
        <f>IF(N268="nulová",J268,0)</f>
        <v>0</v>
      </c>
      <c r="BJ268" s="18" t="s">
        <v>8</v>
      </c>
      <c r="BK268" s="158">
        <f>ROUND(I268*H268,0)</f>
        <v>0</v>
      </c>
      <c r="BL268" s="18" t="s">
        <v>91</v>
      </c>
      <c r="BM268" s="157" t="s">
        <v>406</v>
      </c>
    </row>
    <row r="269" spans="1:65" s="13" customFormat="1" ht="11.25">
      <c r="B269" s="159"/>
      <c r="D269" s="160" t="s">
        <v>192</v>
      </c>
      <c r="F269" s="162" t="s">
        <v>407</v>
      </c>
      <c r="H269" s="163">
        <v>1767.99</v>
      </c>
      <c r="I269" s="164"/>
      <c r="L269" s="159"/>
      <c r="M269" s="165"/>
      <c r="N269" s="166"/>
      <c r="O269" s="166"/>
      <c r="P269" s="166"/>
      <c r="Q269" s="166"/>
      <c r="R269" s="166"/>
      <c r="S269" s="166"/>
      <c r="T269" s="167"/>
      <c r="AT269" s="161" t="s">
        <v>192</v>
      </c>
      <c r="AU269" s="161" t="s">
        <v>85</v>
      </c>
      <c r="AV269" s="13" t="s">
        <v>85</v>
      </c>
      <c r="AW269" s="13" t="s">
        <v>3</v>
      </c>
      <c r="AX269" s="13" t="s">
        <v>8</v>
      </c>
      <c r="AY269" s="161" t="s">
        <v>184</v>
      </c>
    </row>
    <row r="270" spans="1:65" s="2" customFormat="1" ht="24.2" customHeight="1">
      <c r="A270" s="33"/>
      <c r="B270" s="145"/>
      <c r="C270" s="146" t="s">
        <v>408</v>
      </c>
      <c r="D270" s="146" t="s">
        <v>186</v>
      </c>
      <c r="E270" s="147" t="s">
        <v>409</v>
      </c>
      <c r="F270" s="148" t="s">
        <v>410</v>
      </c>
      <c r="G270" s="149" t="s">
        <v>199</v>
      </c>
      <c r="H270" s="150">
        <v>58.933</v>
      </c>
      <c r="I270" s="151"/>
      <c r="J270" s="152">
        <f>ROUND(I270*H270,0)</f>
        <v>0</v>
      </c>
      <c r="K270" s="148" t="s">
        <v>190</v>
      </c>
      <c r="L270" s="34"/>
      <c r="M270" s="153" t="s">
        <v>1</v>
      </c>
      <c r="N270" s="154" t="s">
        <v>42</v>
      </c>
      <c r="O270" s="59"/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7" t="s">
        <v>91</v>
      </c>
      <c r="AT270" s="157" t="s">
        <v>186</v>
      </c>
      <c r="AU270" s="157" t="s">
        <v>85</v>
      </c>
      <c r="AY270" s="18" t="s">
        <v>184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8" t="s">
        <v>8</v>
      </c>
      <c r="BK270" s="158">
        <f>ROUND(I270*H270,0)</f>
        <v>0</v>
      </c>
      <c r="BL270" s="18" t="s">
        <v>91</v>
      </c>
      <c r="BM270" s="157" t="s">
        <v>411</v>
      </c>
    </row>
    <row r="271" spans="1:65" s="12" customFormat="1" ht="22.9" customHeight="1">
      <c r="B271" s="132"/>
      <c r="D271" s="133" t="s">
        <v>76</v>
      </c>
      <c r="E271" s="143" t="s">
        <v>412</v>
      </c>
      <c r="F271" s="143" t="s">
        <v>413</v>
      </c>
      <c r="I271" s="135"/>
      <c r="J271" s="144">
        <f>BK271</f>
        <v>0</v>
      </c>
      <c r="L271" s="132"/>
      <c r="M271" s="137"/>
      <c r="N271" s="138"/>
      <c r="O271" s="138"/>
      <c r="P271" s="139">
        <f>P272</f>
        <v>0</v>
      </c>
      <c r="Q271" s="138"/>
      <c r="R271" s="139">
        <f>R272</f>
        <v>0</v>
      </c>
      <c r="S271" s="138"/>
      <c r="T271" s="140">
        <f>T272</f>
        <v>0</v>
      </c>
      <c r="AR271" s="133" t="s">
        <v>8</v>
      </c>
      <c r="AT271" s="141" t="s">
        <v>76</v>
      </c>
      <c r="AU271" s="141" t="s">
        <v>8</v>
      </c>
      <c r="AY271" s="133" t="s">
        <v>184</v>
      </c>
      <c r="BK271" s="142">
        <f>BK272</f>
        <v>0</v>
      </c>
    </row>
    <row r="272" spans="1:65" s="2" customFormat="1" ht="14.45" customHeight="1">
      <c r="A272" s="33"/>
      <c r="B272" s="145"/>
      <c r="C272" s="146" t="s">
        <v>414</v>
      </c>
      <c r="D272" s="146" t="s">
        <v>186</v>
      </c>
      <c r="E272" s="147" t="s">
        <v>415</v>
      </c>
      <c r="F272" s="148" t="s">
        <v>416</v>
      </c>
      <c r="G272" s="149" t="s">
        <v>199</v>
      </c>
      <c r="H272" s="150">
        <v>17.280999999999999</v>
      </c>
      <c r="I272" s="151"/>
      <c r="J272" s="152">
        <f>ROUND(I272*H272,0)</f>
        <v>0</v>
      </c>
      <c r="K272" s="148" t="s">
        <v>190</v>
      </c>
      <c r="L272" s="34"/>
      <c r="M272" s="153" t="s">
        <v>1</v>
      </c>
      <c r="N272" s="154" t="s">
        <v>42</v>
      </c>
      <c r="O272" s="59"/>
      <c r="P272" s="155">
        <f>O272*H272</f>
        <v>0</v>
      </c>
      <c r="Q272" s="155">
        <v>0</v>
      </c>
      <c r="R272" s="155">
        <f>Q272*H272</f>
        <v>0</v>
      </c>
      <c r="S272" s="155">
        <v>0</v>
      </c>
      <c r="T272" s="156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57" t="s">
        <v>91</v>
      </c>
      <c r="AT272" s="157" t="s">
        <v>186</v>
      </c>
      <c r="AU272" s="157" t="s">
        <v>85</v>
      </c>
      <c r="AY272" s="18" t="s">
        <v>184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</v>
      </c>
      <c r="BK272" s="158">
        <f>ROUND(I272*H272,0)</f>
        <v>0</v>
      </c>
      <c r="BL272" s="18" t="s">
        <v>91</v>
      </c>
      <c r="BM272" s="157" t="s">
        <v>417</v>
      </c>
    </row>
    <row r="273" spans="1:65" s="12" customFormat="1" ht="25.9" customHeight="1">
      <c r="B273" s="132"/>
      <c r="D273" s="133" t="s">
        <v>76</v>
      </c>
      <c r="E273" s="134" t="s">
        <v>418</v>
      </c>
      <c r="F273" s="134" t="s">
        <v>419</v>
      </c>
      <c r="I273" s="135"/>
      <c r="J273" s="136">
        <f>BK273</f>
        <v>0</v>
      </c>
      <c r="L273" s="132"/>
      <c r="M273" s="137"/>
      <c r="N273" s="138"/>
      <c r="O273" s="138"/>
      <c r="P273" s="139">
        <f>P274+P281+P313+P391+P461+P468+P512+P537+P560+P635+P645</f>
        <v>0</v>
      </c>
      <c r="Q273" s="138"/>
      <c r="R273" s="139">
        <f>R274+R281+R313+R391+R461+R468+R512+R537+R560+R635+R645</f>
        <v>29.133119779020998</v>
      </c>
      <c r="S273" s="138"/>
      <c r="T273" s="140">
        <f>T274+T281+T313+T391+T461+T468+T512+T537+T560+T635+T645</f>
        <v>6.8519759999999996</v>
      </c>
      <c r="AR273" s="133" t="s">
        <v>85</v>
      </c>
      <c r="AT273" s="141" t="s">
        <v>76</v>
      </c>
      <c r="AU273" s="141" t="s">
        <v>77</v>
      </c>
      <c r="AY273" s="133" t="s">
        <v>184</v>
      </c>
      <c r="BK273" s="142">
        <f>BK274+BK281+BK313+BK391+BK461+BK468+BK512+BK537+BK560+BK635+BK645</f>
        <v>0</v>
      </c>
    </row>
    <row r="274" spans="1:65" s="12" customFormat="1" ht="22.9" customHeight="1">
      <c r="B274" s="132"/>
      <c r="D274" s="133" t="s">
        <v>76</v>
      </c>
      <c r="E274" s="143" t="s">
        <v>420</v>
      </c>
      <c r="F274" s="143" t="s">
        <v>421</v>
      </c>
      <c r="I274" s="135"/>
      <c r="J274" s="144">
        <f>BK274</f>
        <v>0</v>
      </c>
      <c r="L274" s="132"/>
      <c r="M274" s="137"/>
      <c r="N274" s="138"/>
      <c r="O274" s="138"/>
      <c r="P274" s="139">
        <f>SUM(P275:P280)</f>
        <v>0</v>
      </c>
      <c r="Q274" s="138"/>
      <c r="R274" s="139">
        <f>SUM(R275:R280)</f>
        <v>3.8803499999999999E-3</v>
      </c>
      <c r="S274" s="138"/>
      <c r="T274" s="140">
        <f>SUM(T275:T280)</f>
        <v>0</v>
      </c>
      <c r="AR274" s="133" t="s">
        <v>85</v>
      </c>
      <c r="AT274" s="141" t="s">
        <v>76</v>
      </c>
      <c r="AU274" s="141" t="s">
        <v>8</v>
      </c>
      <c r="AY274" s="133" t="s">
        <v>184</v>
      </c>
      <c r="BK274" s="142">
        <f>SUM(BK275:BK280)</f>
        <v>0</v>
      </c>
    </row>
    <row r="275" spans="1:65" s="2" customFormat="1" ht="24.2" customHeight="1">
      <c r="A275" s="33"/>
      <c r="B275" s="145"/>
      <c r="C275" s="146" t="s">
        <v>422</v>
      </c>
      <c r="D275" s="146" t="s">
        <v>186</v>
      </c>
      <c r="E275" s="147" t="s">
        <v>423</v>
      </c>
      <c r="F275" s="148" t="s">
        <v>424</v>
      </c>
      <c r="G275" s="149" t="s">
        <v>246</v>
      </c>
      <c r="H275" s="150">
        <v>0.56299999999999994</v>
      </c>
      <c r="I275" s="151"/>
      <c r="J275" s="152">
        <f>ROUND(I275*H275,0)</f>
        <v>0</v>
      </c>
      <c r="K275" s="148" t="s">
        <v>190</v>
      </c>
      <c r="L275" s="34"/>
      <c r="M275" s="153" t="s">
        <v>1</v>
      </c>
      <c r="N275" s="154" t="s">
        <v>42</v>
      </c>
      <c r="O275" s="59"/>
      <c r="P275" s="155">
        <f>O275*H275</f>
        <v>0</v>
      </c>
      <c r="Q275" s="155">
        <v>6.0000000000000001E-3</v>
      </c>
      <c r="R275" s="155">
        <f>Q275*H275</f>
        <v>3.3779999999999999E-3</v>
      </c>
      <c r="S275" s="155">
        <v>0</v>
      </c>
      <c r="T275" s="156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57" t="s">
        <v>298</v>
      </c>
      <c r="AT275" s="157" t="s">
        <v>186</v>
      </c>
      <c r="AU275" s="157" t="s">
        <v>85</v>
      </c>
      <c r="AY275" s="18" t="s">
        <v>184</v>
      </c>
      <c r="BE275" s="158">
        <f>IF(N275="základní",J275,0)</f>
        <v>0</v>
      </c>
      <c r="BF275" s="158">
        <f>IF(N275="snížená",J275,0)</f>
        <v>0</v>
      </c>
      <c r="BG275" s="158">
        <f>IF(N275="zákl. přenesená",J275,0)</f>
        <v>0</v>
      </c>
      <c r="BH275" s="158">
        <f>IF(N275="sníž. přenesená",J275,0)</f>
        <v>0</v>
      </c>
      <c r="BI275" s="158">
        <f>IF(N275="nulová",J275,0)</f>
        <v>0</v>
      </c>
      <c r="BJ275" s="18" t="s">
        <v>8</v>
      </c>
      <c r="BK275" s="158">
        <f>ROUND(I275*H275,0)</f>
        <v>0</v>
      </c>
      <c r="BL275" s="18" t="s">
        <v>298</v>
      </c>
      <c r="BM275" s="157" t="s">
        <v>425</v>
      </c>
    </row>
    <row r="276" spans="1:65" s="13" customFormat="1" ht="11.25">
      <c r="B276" s="159"/>
      <c r="D276" s="160" t="s">
        <v>192</v>
      </c>
      <c r="E276" s="161" t="s">
        <v>1</v>
      </c>
      <c r="F276" s="162" t="s">
        <v>248</v>
      </c>
      <c r="H276" s="163">
        <v>0.56299999999999994</v>
      </c>
      <c r="I276" s="164"/>
      <c r="L276" s="159"/>
      <c r="M276" s="165"/>
      <c r="N276" s="166"/>
      <c r="O276" s="166"/>
      <c r="P276" s="166"/>
      <c r="Q276" s="166"/>
      <c r="R276" s="166"/>
      <c r="S276" s="166"/>
      <c r="T276" s="167"/>
      <c r="AT276" s="161" t="s">
        <v>192</v>
      </c>
      <c r="AU276" s="161" t="s">
        <v>85</v>
      </c>
      <c r="AV276" s="13" t="s">
        <v>85</v>
      </c>
      <c r="AW276" s="13" t="s">
        <v>33</v>
      </c>
      <c r="AX276" s="13" t="s">
        <v>8</v>
      </c>
      <c r="AY276" s="161" t="s">
        <v>184</v>
      </c>
    </row>
    <row r="277" spans="1:65" s="2" customFormat="1" ht="14.45" customHeight="1">
      <c r="A277" s="33"/>
      <c r="B277" s="145"/>
      <c r="C277" s="176" t="s">
        <v>426</v>
      </c>
      <c r="D277" s="176" t="s">
        <v>235</v>
      </c>
      <c r="E277" s="177" t="s">
        <v>427</v>
      </c>
      <c r="F277" s="178" t="s">
        <v>428</v>
      </c>
      <c r="G277" s="179" t="s">
        <v>246</v>
      </c>
      <c r="H277" s="180">
        <v>0.59099999999999997</v>
      </c>
      <c r="I277" s="181"/>
      <c r="J277" s="182">
        <f>ROUND(I277*H277,0)</f>
        <v>0</v>
      </c>
      <c r="K277" s="178" t="s">
        <v>190</v>
      </c>
      <c r="L277" s="183"/>
      <c r="M277" s="184" t="s">
        <v>1</v>
      </c>
      <c r="N277" s="185" t="s">
        <v>42</v>
      </c>
      <c r="O277" s="59"/>
      <c r="P277" s="155">
        <f>O277*H277</f>
        <v>0</v>
      </c>
      <c r="Q277" s="155">
        <v>8.4999999999999995E-4</v>
      </c>
      <c r="R277" s="155">
        <f>Q277*H277</f>
        <v>5.0234999999999993E-4</v>
      </c>
      <c r="S277" s="155">
        <v>0</v>
      </c>
      <c r="T277" s="156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57" t="s">
        <v>386</v>
      </c>
      <c r="AT277" s="157" t="s">
        <v>235</v>
      </c>
      <c r="AU277" s="157" t="s">
        <v>85</v>
      </c>
      <c r="AY277" s="18" t="s">
        <v>184</v>
      </c>
      <c r="BE277" s="158">
        <f>IF(N277="základní",J277,0)</f>
        <v>0</v>
      </c>
      <c r="BF277" s="158">
        <f>IF(N277="snížená",J277,0)</f>
        <v>0</v>
      </c>
      <c r="BG277" s="158">
        <f>IF(N277="zákl. přenesená",J277,0)</f>
        <v>0</v>
      </c>
      <c r="BH277" s="158">
        <f>IF(N277="sníž. přenesená",J277,0)</f>
        <v>0</v>
      </c>
      <c r="BI277" s="158">
        <f>IF(N277="nulová",J277,0)</f>
        <v>0</v>
      </c>
      <c r="BJ277" s="18" t="s">
        <v>8</v>
      </c>
      <c r="BK277" s="158">
        <f>ROUND(I277*H277,0)</f>
        <v>0</v>
      </c>
      <c r="BL277" s="18" t="s">
        <v>298</v>
      </c>
      <c r="BM277" s="157" t="s">
        <v>429</v>
      </c>
    </row>
    <row r="278" spans="1:65" s="13" customFormat="1" ht="11.25">
      <c r="B278" s="159"/>
      <c r="D278" s="160" t="s">
        <v>192</v>
      </c>
      <c r="E278" s="161" t="s">
        <v>1</v>
      </c>
      <c r="F278" s="162" t="s">
        <v>430</v>
      </c>
      <c r="H278" s="163">
        <v>0.59099999999999997</v>
      </c>
      <c r="I278" s="164"/>
      <c r="L278" s="159"/>
      <c r="M278" s="165"/>
      <c r="N278" s="166"/>
      <c r="O278" s="166"/>
      <c r="P278" s="166"/>
      <c r="Q278" s="166"/>
      <c r="R278" s="166"/>
      <c r="S278" s="166"/>
      <c r="T278" s="167"/>
      <c r="AT278" s="161" t="s">
        <v>192</v>
      </c>
      <c r="AU278" s="161" t="s">
        <v>85</v>
      </c>
      <c r="AV278" s="13" t="s">
        <v>85</v>
      </c>
      <c r="AW278" s="13" t="s">
        <v>33</v>
      </c>
      <c r="AX278" s="13" t="s">
        <v>8</v>
      </c>
      <c r="AY278" s="161" t="s">
        <v>184</v>
      </c>
    </row>
    <row r="279" spans="1:65" s="2" customFormat="1" ht="24.2" customHeight="1">
      <c r="A279" s="33"/>
      <c r="B279" s="145"/>
      <c r="C279" s="146" t="s">
        <v>431</v>
      </c>
      <c r="D279" s="146" t="s">
        <v>186</v>
      </c>
      <c r="E279" s="147" t="s">
        <v>432</v>
      </c>
      <c r="F279" s="148" t="s">
        <v>433</v>
      </c>
      <c r="G279" s="149" t="s">
        <v>199</v>
      </c>
      <c r="H279" s="150">
        <v>4.0000000000000001E-3</v>
      </c>
      <c r="I279" s="151"/>
      <c r="J279" s="152">
        <f>ROUND(I279*H279,0)</f>
        <v>0</v>
      </c>
      <c r="K279" s="148" t="s">
        <v>190</v>
      </c>
      <c r="L279" s="34"/>
      <c r="M279" s="153" t="s">
        <v>1</v>
      </c>
      <c r="N279" s="154" t="s">
        <v>42</v>
      </c>
      <c r="O279" s="59"/>
      <c r="P279" s="155">
        <f>O279*H279</f>
        <v>0</v>
      </c>
      <c r="Q279" s="155">
        <v>0</v>
      </c>
      <c r="R279" s="155">
        <f>Q279*H279</f>
        <v>0</v>
      </c>
      <c r="S279" s="155">
        <v>0</v>
      </c>
      <c r="T279" s="156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57" t="s">
        <v>298</v>
      </c>
      <c r="AT279" s="157" t="s">
        <v>186</v>
      </c>
      <c r="AU279" s="157" t="s">
        <v>85</v>
      </c>
      <c r="AY279" s="18" t="s">
        <v>184</v>
      </c>
      <c r="BE279" s="158">
        <f>IF(N279="základní",J279,0)</f>
        <v>0</v>
      </c>
      <c r="BF279" s="158">
        <f>IF(N279="snížená",J279,0)</f>
        <v>0</v>
      </c>
      <c r="BG279" s="158">
        <f>IF(N279="zákl. přenesená",J279,0)</f>
        <v>0</v>
      </c>
      <c r="BH279" s="158">
        <f>IF(N279="sníž. přenesená",J279,0)</f>
        <v>0</v>
      </c>
      <c r="BI279" s="158">
        <f>IF(N279="nulová",J279,0)</f>
        <v>0</v>
      </c>
      <c r="BJ279" s="18" t="s">
        <v>8</v>
      </c>
      <c r="BK279" s="158">
        <f>ROUND(I279*H279,0)</f>
        <v>0</v>
      </c>
      <c r="BL279" s="18" t="s">
        <v>298</v>
      </c>
      <c r="BM279" s="157" t="s">
        <v>434</v>
      </c>
    </row>
    <row r="280" spans="1:65" s="2" customFormat="1" ht="24.2" customHeight="1">
      <c r="A280" s="33"/>
      <c r="B280" s="145"/>
      <c r="C280" s="146" t="s">
        <v>435</v>
      </c>
      <c r="D280" s="146" t="s">
        <v>186</v>
      </c>
      <c r="E280" s="147" t="s">
        <v>436</v>
      </c>
      <c r="F280" s="148" t="s">
        <v>437</v>
      </c>
      <c r="G280" s="149" t="s">
        <v>199</v>
      </c>
      <c r="H280" s="150">
        <v>4.0000000000000001E-3</v>
      </c>
      <c r="I280" s="151"/>
      <c r="J280" s="152">
        <f>ROUND(I280*H280,0)</f>
        <v>0</v>
      </c>
      <c r="K280" s="148" t="s">
        <v>190</v>
      </c>
      <c r="L280" s="34"/>
      <c r="M280" s="153" t="s">
        <v>1</v>
      </c>
      <c r="N280" s="154" t="s">
        <v>42</v>
      </c>
      <c r="O280" s="59"/>
      <c r="P280" s="155">
        <f>O280*H280</f>
        <v>0</v>
      </c>
      <c r="Q280" s="155">
        <v>0</v>
      </c>
      <c r="R280" s="155">
        <f>Q280*H280</f>
        <v>0</v>
      </c>
      <c r="S280" s="155">
        <v>0</v>
      </c>
      <c r="T280" s="156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57" t="s">
        <v>298</v>
      </c>
      <c r="AT280" s="157" t="s">
        <v>186</v>
      </c>
      <c r="AU280" s="157" t="s">
        <v>85</v>
      </c>
      <c r="AY280" s="18" t="s">
        <v>184</v>
      </c>
      <c r="BE280" s="158">
        <f>IF(N280="základní",J280,0)</f>
        <v>0</v>
      </c>
      <c r="BF280" s="158">
        <f>IF(N280="snížená",J280,0)</f>
        <v>0</v>
      </c>
      <c r="BG280" s="158">
        <f>IF(N280="zákl. přenesená",J280,0)</f>
        <v>0</v>
      </c>
      <c r="BH280" s="158">
        <f>IF(N280="sníž. přenesená",J280,0)</f>
        <v>0</v>
      </c>
      <c r="BI280" s="158">
        <f>IF(N280="nulová",J280,0)</f>
        <v>0</v>
      </c>
      <c r="BJ280" s="18" t="s">
        <v>8</v>
      </c>
      <c r="BK280" s="158">
        <f>ROUND(I280*H280,0)</f>
        <v>0</v>
      </c>
      <c r="BL280" s="18" t="s">
        <v>298</v>
      </c>
      <c r="BM280" s="157" t="s">
        <v>438</v>
      </c>
    </row>
    <row r="281" spans="1:65" s="12" customFormat="1" ht="22.9" customHeight="1">
      <c r="B281" s="132"/>
      <c r="D281" s="133" t="s">
        <v>76</v>
      </c>
      <c r="E281" s="143" t="s">
        <v>439</v>
      </c>
      <c r="F281" s="143" t="s">
        <v>440</v>
      </c>
      <c r="I281" s="135"/>
      <c r="J281" s="144">
        <f>BK281</f>
        <v>0</v>
      </c>
      <c r="L281" s="132"/>
      <c r="M281" s="137"/>
      <c r="N281" s="138"/>
      <c r="O281" s="138"/>
      <c r="P281" s="139">
        <f>SUM(P282:P312)</f>
        <v>0</v>
      </c>
      <c r="Q281" s="138"/>
      <c r="R281" s="139">
        <f>SUM(R282:R312)</f>
        <v>5.96842023496</v>
      </c>
      <c r="S281" s="138"/>
      <c r="T281" s="140">
        <f>SUM(T282:T312)</f>
        <v>2.1429800000000001</v>
      </c>
      <c r="AR281" s="133" t="s">
        <v>85</v>
      </c>
      <c r="AT281" s="141" t="s">
        <v>76</v>
      </c>
      <c r="AU281" s="141" t="s">
        <v>8</v>
      </c>
      <c r="AY281" s="133" t="s">
        <v>184</v>
      </c>
      <c r="BK281" s="142">
        <f>SUM(BK282:BK312)</f>
        <v>0</v>
      </c>
    </row>
    <row r="282" spans="1:65" s="2" customFormat="1" ht="14.45" customHeight="1">
      <c r="A282" s="33"/>
      <c r="B282" s="145"/>
      <c r="C282" s="146" t="s">
        <v>441</v>
      </c>
      <c r="D282" s="146" t="s">
        <v>186</v>
      </c>
      <c r="E282" s="147" t="s">
        <v>442</v>
      </c>
      <c r="F282" s="148" t="s">
        <v>443</v>
      </c>
      <c r="G282" s="149" t="s">
        <v>215</v>
      </c>
      <c r="H282" s="150">
        <v>98</v>
      </c>
      <c r="I282" s="151"/>
      <c r="J282" s="152">
        <f>ROUND(I282*H282,0)</f>
        <v>0</v>
      </c>
      <c r="K282" s="148" t="s">
        <v>190</v>
      </c>
      <c r="L282" s="34"/>
      <c r="M282" s="153" t="s">
        <v>1</v>
      </c>
      <c r="N282" s="154" t="s">
        <v>42</v>
      </c>
      <c r="O282" s="59"/>
      <c r="P282" s="155">
        <f>O282*H282</f>
        <v>0</v>
      </c>
      <c r="Q282" s="155">
        <v>0</v>
      </c>
      <c r="R282" s="155">
        <f>Q282*H282</f>
        <v>0</v>
      </c>
      <c r="S282" s="155">
        <v>0</v>
      </c>
      <c r="T282" s="156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57" t="s">
        <v>298</v>
      </c>
      <c r="AT282" s="157" t="s">
        <v>186</v>
      </c>
      <c r="AU282" s="157" t="s">
        <v>85</v>
      </c>
      <c r="AY282" s="18" t="s">
        <v>184</v>
      </c>
      <c r="BE282" s="158">
        <f>IF(N282="základní",J282,0)</f>
        <v>0</v>
      </c>
      <c r="BF282" s="158">
        <f>IF(N282="snížená",J282,0)</f>
        <v>0</v>
      </c>
      <c r="BG282" s="158">
        <f>IF(N282="zákl. přenesená",J282,0)</f>
        <v>0</v>
      </c>
      <c r="BH282" s="158">
        <f>IF(N282="sníž. přenesená",J282,0)</f>
        <v>0</v>
      </c>
      <c r="BI282" s="158">
        <f>IF(N282="nulová",J282,0)</f>
        <v>0</v>
      </c>
      <c r="BJ282" s="18" t="s">
        <v>8</v>
      </c>
      <c r="BK282" s="158">
        <f>ROUND(I282*H282,0)</f>
        <v>0</v>
      </c>
      <c r="BL282" s="18" t="s">
        <v>298</v>
      </c>
      <c r="BM282" s="157" t="s">
        <v>444</v>
      </c>
    </row>
    <row r="283" spans="1:65" s="13" customFormat="1" ht="11.25">
      <c r="B283" s="159"/>
      <c r="D283" s="160" t="s">
        <v>192</v>
      </c>
      <c r="E283" s="161" t="s">
        <v>1</v>
      </c>
      <c r="F283" s="162" t="s">
        <v>445</v>
      </c>
      <c r="H283" s="163">
        <v>98</v>
      </c>
      <c r="I283" s="164"/>
      <c r="L283" s="159"/>
      <c r="M283" s="165"/>
      <c r="N283" s="166"/>
      <c r="O283" s="166"/>
      <c r="P283" s="166"/>
      <c r="Q283" s="166"/>
      <c r="R283" s="166"/>
      <c r="S283" s="166"/>
      <c r="T283" s="167"/>
      <c r="AT283" s="161" t="s">
        <v>192</v>
      </c>
      <c r="AU283" s="161" t="s">
        <v>85</v>
      </c>
      <c r="AV283" s="13" t="s">
        <v>85</v>
      </c>
      <c r="AW283" s="13" t="s">
        <v>33</v>
      </c>
      <c r="AX283" s="13" t="s">
        <v>8</v>
      </c>
      <c r="AY283" s="161" t="s">
        <v>184</v>
      </c>
    </row>
    <row r="284" spans="1:65" s="2" customFormat="1" ht="14.45" customHeight="1">
      <c r="A284" s="33"/>
      <c r="B284" s="145"/>
      <c r="C284" s="176" t="s">
        <v>446</v>
      </c>
      <c r="D284" s="176" t="s">
        <v>235</v>
      </c>
      <c r="E284" s="177" t="s">
        <v>447</v>
      </c>
      <c r="F284" s="178" t="s">
        <v>448</v>
      </c>
      <c r="G284" s="179" t="s">
        <v>215</v>
      </c>
      <c r="H284" s="180">
        <v>98</v>
      </c>
      <c r="I284" s="181"/>
      <c r="J284" s="182">
        <f>ROUND(I284*H284,0)</f>
        <v>0</v>
      </c>
      <c r="K284" s="178" t="s">
        <v>1</v>
      </c>
      <c r="L284" s="183"/>
      <c r="M284" s="184" t="s">
        <v>1</v>
      </c>
      <c r="N284" s="185" t="s">
        <v>42</v>
      </c>
      <c r="O284" s="59"/>
      <c r="P284" s="155">
        <f>O284*H284</f>
        <v>0</v>
      </c>
      <c r="Q284" s="155">
        <v>1E-3</v>
      </c>
      <c r="R284" s="155">
        <f>Q284*H284</f>
        <v>9.8000000000000004E-2</v>
      </c>
      <c r="S284" s="155">
        <v>0</v>
      </c>
      <c r="T284" s="156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57" t="s">
        <v>386</v>
      </c>
      <c r="AT284" s="157" t="s">
        <v>235</v>
      </c>
      <c r="AU284" s="157" t="s">
        <v>85</v>
      </c>
      <c r="AY284" s="18" t="s">
        <v>184</v>
      </c>
      <c r="BE284" s="158">
        <f>IF(N284="základní",J284,0)</f>
        <v>0</v>
      </c>
      <c r="BF284" s="158">
        <f>IF(N284="snížená",J284,0)</f>
        <v>0</v>
      </c>
      <c r="BG284" s="158">
        <f>IF(N284="zákl. přenesená",J284,0)</f>
        <v>0</v>
      </c>
      <c r="BH284" s="158">
        <f>IF(N284="sníž. přenesená",J284,0)</f>
        <v>0</v>
      </c>
      <c r="BI284" s="158">
        <f>IF(N284="nulová",J284,0)</f>
        <v>0</v>
      </c>
      <c r="BJ284" s="18" t="s">
        <v>8</v>
      </c>
      <c r="BK284" s="158">
        <f>ROUND(I284*H284,0)</f>
        <v>0</v>
      </c>
      <c r="BL284" s="18" t="s">
        <v>298</v>
      </c>
      <c r="BM284" s="157" t="s">
        <v>449</v>
      </c>
    </row>
    <row r="285" spans="1:65" s="13" customFormat="1" ht="11.25">
      <c r="B285" s="159"/>
      <c r="D285" s="160" t="s">
        <v>192</v>
      </c>
      <c r="E285" s="161" t="s">
        <v>1</v>
      </c>
      <c r="F285" s="162" t="s">
        <v>445</v>
      </c>
      <c r="H285" s="163">
        <v>98</v>
      </c>
      <c r="I285" s="164"/>
      <c r="L285" s="159"/>
      <c r="M285" s="165"/>
      <c r="N285" s="166"/>
      <c r="O285" s="166"/>
      <c r="P285" s="166"/>
      <c r="Q285" s="166"/>
      <c r="R285" s="166"/>
      <c r="S285" s="166"/>
      <c r="T285" s="167"/>
      <c r="AT285" s="161" t="s">
        <v>192</v>
      </c>
      <c r="AU285" s="161" t="s">
        <v>85</v>
      </c>
      <c r="AV285" s="13" t="s">
        <v>85</v>
      </c>
      <c r="AW285" s="13" t="s">
        <v>33</v>
      </c>
      <c r="AX285" s="13" t="s">
        <v>8</v>
      </c>
      <c r="AY285" s="161" t="s">
        <v>184</v>
      </c>
    </row>
    <row r="286" spans="1:65" s="2" customFormat="1" ht="24.2" customHeight="1">
      <c r="A286" s="33"/>
      <c r="B286" s="145"/>
      <c r="C286" s="146" t="s">
        <v>450</v>
      </c>
      <c r="D286" s="146" t="s">
        <v>186</v>
      </c>
      <c r="E286" s="147" t="s">
        <v>451</v>
      </c>
      <c r="F286" s="148" t="s">
        <v>452</v>
      </c>
      <c r="G286" s="149" t="s">
        <v>209</v>
      </c>
      <c r="H286" s="150">
        <v>116</v>
      </c>
      <c r="I286" s="151"/>
      <c r="J286" s="152">
        <f>ROUND(I286*H286,0)</f>
        <v>0</v>
      </c>
      <c r="K286" s="148" t="s">
        <v>190</v>
      </c>
      <c r="L286" s="34"/>
      <c r="M286" s="153" t="s">
        <v>1</v>
      </c>
      <c r="N286" s="154" t="s">
        <v>42</v>
      </c>
      <c r="O286" s="59"/>
      <c r="P286" s="155">
        <f>O286*H286</f>
        <v>0</v>
      </c>
      <c r="Q286" s="155">
        <v>7.1760000000000001E-3</v>
      </c>
      <c r="R286" s="155">
        <f>Q286*H286</f>
        <v>0.83241600000000004</v>
      </c>
      <c r="S286" s="155">
        <v>0</v>
      </c>
      <c r="T286" s="156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57" t="s">
        <v>298</v>
      </c>
      <c r="AT286" s="157" t="s">
        <v>186</v>
      </c>
      <c r="AU286" s="157" t="s">
        <v>85</v>
      </c>
      <c r="AY286" s="18" t="s">
        <v>184</v>
      </c>
      <c r="BE286" s="158">
        <f>IF(N286="základní",J286,0)</f>
        <v>0</v>
      </c>
      <c r="BF286" s="158">
        <f>IF(N286="snížená",J286,0)</f>
        <v>0</v>
      </c>
      <c r="BG286" s="158">
        <f>IF(N286="zákl. přenesená",J286,0)</f>
        <v>0</v>
      </c>
      <c r="BH286" s="158">
        <f>IF(N286="sníž. přenesená",J286,0)</f>
        <v>0</v>
      </c>
      <c r="BI286" s="158">
        <f>IF(N286="nulová",J286,0)</f>
        <v>0</v>
      </c>
      <c r="BJ286" s="18" t="s">
        <v>8</v>
      </c>
      <c r="BK286" s="158">
        <f>ROUND(I286*H286,0)</f>
        <v>0</v>
      </c>
      <c r="BL286" s="18" t="s">
        <v>298</v>
      </c>
      <c r="BM286" s="157" t="s">
        <v>453</v>
      </c>
    </row>
    <row r="287" spans="1:65" s="13" customFormat="1" ht="11.25">
      <c r="B287" s="159"/>
      <c r="D287" s="160" t="s">
        <v>192</v>
      </c>
      <c r="E287" s="161" t="s">
        <v>1</v>
      </c>
      <c r="F287" s="162" t="s">
        <v>454</v>
      </c>
      <c r="H287" s="163">
        <v>116</v>
      </c>
      <c r="I287" s="164"/>
      <c r="L287" s="159"/>
      <c r="M287" s="165"/>
      <c r="N287" s="166"/>
      <c r="O287" s="166"/>
      <c r="P287" s="166"/>
      <c r="Q287" s="166"/>
      <c r="R287" s="166"/>
      <c r="S287" s="166"/>
      <c r="T287" s="167"/>
      <c r="AT287" s="161" t="s">
        <v>192</v>
      </c>
      <c r="AU287" s="161" t="s">
        <v>85</v>
      </c>
      <c r="AV287" s="13" t="s">
        <v>85</v>
      </c>
      <c r="AW287" s="13" t="s">
        <v>33</v>
      </c>
      <c r="AX287" s="13" t="s">
        <v>8</v>
      </c>
      <c r="AY287" s="161" t="s">
        <v>184</v>
      </c>
    </row>
    <row r="288" spans="1:65" s="2" customFormat="1" ht="14.45" customHeight="1">
      <c r="A288" s="33"/>
      <c r="B288" s="145"/>
      <c r="C288" s="146" t="s">
        <v>455</v>
      </c>
      <c r="D288" s="146" t="s">
        <v>186</v>
      </c>
      <c r="E288" s="147" t="s">
        <v>456</v>
      </c>
      <c r="F288" s="148" t="s">
        <v>457</v>
      </c>
      <c r="G288" s="149" t="s">
        <v>215</v>
      </c>
      <c r="H288" s="150">
        <v>4</v>
      </c>
      <c r="I288" s="151"/>
      <c r="J288" s="152">
        <f>ROUND(I288*H288,0)</f>
        <v>0</v>
      </c>
      <c r="K288" s="148" t="s">
        <v>1</v>
      </c>
      <c r="L288" s="34"/>
      <c r="M288" s="153" t="s">
        <v>1</v>
      </c>
      <c r="N288" s="154" t="s">
        <v>42</v>
      </c>
      <c r="O288" s="59"/>
      <c r="P288" s="155">
        <f>O288*H288</f>
        <v>0</v>
      </c>
      <c r="Q288" s="155">
        <v>0</v>
      </c>
      <c r="R288" s="155">
        <f>Q288*H288</f>
        <v>0</v>
      </c>
      <c r="S288" s="155">
        <v>0</v>
      </c>
      <c r="T288" s="156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57" t="s">
        <v>298</v>
      </c>
      <c r="AT288" s="157" t="s">
        <v>186</v>
      </c>
      <c r="AU288" s="157" t="s">
        <v>85</v>
      </c>
      <c r="AY288" s="18" t="s">
        <v>184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8" t="s">
        <v>8</v>
      </c>
      <c r="BK288" s="158">
        <f>ROUND(I288*H288,0)</f>
        <v>0</v>
      </c>
      <c r="BL288" s="18" t="s">
        <v>298</v>
      </c>
      <c r="BM288" s="157" t="s">
        <v>458</v>
      </c>
    </row>
    <row r="289" spans="1:65" s="13" customFormat="1" ht="11.25">
      <c r="B289" s="159"/>
      <c r="D289" s="160" t="s">
        <v>192</v>
      </c>
      <c r="E289" s="161" t="s">
        <v>1</v>
      </c>
      <c r="F289" s="162" t="s">
        <v>459</v>
      </c>
      <c r="H289" s="163">
        <v>4</v>
      </c>
      <c r="I289" s="164"/>
      <c r="L289" s="159"/>
      <c r="M289" s="165"/>
      <c r="N289" s="166"/>
      <c r="O289" s="166"/>
      <c r="P289" s="166"/>
      <c r="Q289" s="166"/>
      <c r="R289" s="166"/>
      <c r="S289" s="166"/>
      <c r="T289" s="167"/>
      <c r="AT289" s="161" t="s">
        <v>192</v>
      </c>
      <c r="AU289" s="161" t="s">
        <v>85</v>
      </c>
      <c r="AV289" s="13" t="s">
        <v>85</v>
      </c>
      <c r="AW289" s="13" t="s">
        <v>33</v>
      </c>
      <c r="AX289" s="13" t="s">
        <v>8</v>
      </c>
      <c r="AY289" s="161" t="s">
        <v>184</v>
      </c>
    </row>
    <row r="290" spans="1:65" s="2" customFormat="1" ht="14.45" customHeight="1">
      <c r="A290" s="33"/>
      <c r="B290" s="145"/>
      <c r="C290" s="146" t="s">
        <v>460</v>
      </c>
      <c r="D290" s="146" t="s">
        <v>186</v>
      </c>
      <c r="E290" s="147" t="s">
        <v>461</v>
      </c>
      <c r="F290" s="148" t="s">
        <v>462</v>
      </c>
      <c r="G290" s="149" t="s">
        <v>209</v>
      </c>
      <c r="H290" s="150">
        <v>1190.24</v>
      </c>
      <c r="I290" s="151"/>
      <c r="J290" s="152">
        <f>ROUND(I290*H290,0)</f>
        <v>0</v>
      </c>
      <c r="K290" s="148" t="s">
        <v>190</v>
      </c>
      <c r="L290" s="34"/>
      <c r="M290" s="153" t="s">
        <v>1</v>
      </c>
      <c r="N290" s="154" t="s">
        <v>42</v>
      </c>
      <c r="O290" s="59"/>
      <c r="P290" s="155">
        <f>O290*H290</f>
        <v>0</v>
      </c>
      <c r="Q290" s="155">
        <v>1.3004E-5</v>
      </c>
      <c r="R290" s="155">
        <f>Q290*H290</f>
        <v>1.5477880959999999E-2</v>
      </c>
      <c r="S290" s="155">
        <v>0</v>
      </c>
      <c r="T290" s="156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57" t="s">
        <v>298</v>
      </c>
      <c r="AT290" s="157" t="s">
        <v>186</v>
      </c>
      <c r="AU290" s="157" t="s">
        <v>85</v>
      </c>
      <c r="AY290" s="18" t="s">
        <v>184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</v>
      </c>
      <c r="BK290" s="158">
        <f>ROUND(I290*H290,0)</f>
        <v>0</v>
      </c>
      <c r="BL290" s="18" t="s">
        <v>298</v>
      </c>
      <c r="BM290" s="157" t="s">
        <v>463</v>
      </c>
    </row>
    <row r="291" spans="1:65" s="13" customFormat="1" ht="22.5">
      <c r="B291" s="159"/>
      <c r="D291" s="160" t="s">
        <v>192</v>
      </c>
      <c r="E291" s="161" t="s">
        <v>1</v>
      </c>
      <c r="F291" s="162" t="s">
        <v>464</v>
      </c>
      <c r="H291" s="163">
        <v>1190.24</v>
      </c>
      <c r="I291" s="164"/>
      <c r="L291" s="159"/>
      <c r="M291" s="165"/>
      <c r="N291" s="166"/>
      <c r="O291" s="166"/>
      <c r="P291" s="166"/>
      <c r="Q291" s="166"/>
      <c r="R291" s="166"/>
      <c r="S291" s="166"/>
      <c r="T291" s="167"/>
      <c r="AT291" s="161" t="s">
        <v>192</v>
      </c>
      <c r="AU291" s="161" t="s">
        <v>85</v>
      </c>
      <c r="AV291" s="13" t="s">
        <v>85</v>
      </c>
      <c r="AW291" s="13" t="s">
        <v>33</v>
      </c>
      <c r="AX291" s="13" t="s">
        <v>8</v>
      </c>
      <c r="AY291" s="161" t="s">
        <v>184</v>
      </c>
    </row>
    <row r="292" spans="1:65" s="2" customFormat="1" ht="14.45" customHeight="1">
      <c r="A292" s="33"/>
      <c r="B292" s="145"/>
      <c r="C292" s="176" t="s">
        <v>465</v>
      </c>
      <c r="D292" s="176" t="s">
        <v>235</v>
      </c>
      <c r="E292" s="177" t="s">
        <v>466</v>
      </c>
      <c r="F292" s="178" t="s">
        <v>467</v>
      </c>
      <c r="G292" s="179" t="s">
        <v>189</v>
      </c>
      <c r="H292" s="180">
        <v>2.8570000000000002</v>
      </c>
      <c r="I292" s="181"/>
      <c r="J292" s="182">
        <f>ROUND(I292*H292,0)</f>
        <v>0</v>
      </c>
      <c r="K292" s="178" t="s">
        <v>190</v>
      </c>
      <c r="L292" s="183"/>
      <c r="M292" s="184" t="s">
        <v>1</v>
      </c>
      <c r="N292" s="185" t="s">
        <v>42</v>
      </c>
      <c r="O292" s="59"/>
      <c r="P292" s="155">
        <f>O292*H292</f>
        <v>0</v>
      </c>
      <c r="Q292" s="155">
        <v>0.55000000000000004</v>
      </c>
      <c r="R292" s="155">
        <f>Q292*H292</f>
        <v>1.5713500000000002</v>
      </c>
      <c r="S292" s="155">
        <v>0</v>
      </c>
      <c r="T292" s="156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57" t="s">
        <v>386</v>
      </c>
      <c r="AT292" s="157" t="s">
        <v>235</v>
      </c>
      <c r="AU292" s="157" t="s">
        <v>85</v>
      </c>
      <c r="AY292" s="18" t="s">
        <v>184</v>
      </c>
      <c r="BE292" s="158">
        <f>IF(N292="základní",J292,0)</f>
        <v>0</v>
      </c>
      <c r="BF292" s="158">
        <f>IF(N292="snížená",J292,0)</f>
        <v>0</v>
      </c>
      <c r="BG292" s="158">
        <f>IF(N292="zákl. přenesená",J292,0)</f>
        <v>0</v>
      </c>
      <c r="BH292" s="158">
        <f>IF(N292="sníž. přenesená",J292,0)</f>
        <v>0</v>
      </c>
      <c r="BI292" s="158">
        <f>IF(N292="nulová",J292,0)</f>
        <v>0</v>
      </c>
      <c r="BJ292" s="18" t="s">
        <v>8</v>
      </c>
      <c r="BK292" s="158">
        <f>ROUND(I292*H292,0)</f>
        <v>0</v>
      </c>
      <c r="BL292" s="18" t="s">
        <v>298</v>
      </c>
      <c r="BM292" s="157" t="s">
        <v>468</v>
      </c>
    </row>
    <row r="293" spans="1:65" s="13" customFormat="1" ht="22.5">
      <c r="B293" s="159"/>
      <c r="D293" s="160" t="s">
        <v>192</v>
      </c>
      <c r="E293" s="161" t="s">
        <v>1</v>
      </c>
      <c r="F293" s="162" t="s">
        <v>469</v>
      </c>
      <c r="H293" s="163">
        <v>2.8570000000000002</v>
      </c>
      <c r="I293" s="164"/>
      <c r="L293" s="159"/>
      <c r="M293" s="165"/>
      <c r="N293" s="166"/>
      <c r="O293" s="166"/>
      <c r="P293" s="166"/>
      <c r="Q293" s="166"/>
      <c r="R293" s="166"/>
      <c r="S293" s="166"/>
      <c r="T293" s="167"/>
      <c r="AT293" s="161" t="s">
        <v>192</v>
      </c>
      <c r="AU293" s="161" t="s">
        <v>85</v>
      </c>
      <c r="AV293" s="13" t="s">
        <v>85</v>
      </c>
      <c r="AW293" s="13" t="s">
        <v>33</v>
      </c>
      <c r="AX293" s="13" t="s">
        <v>8</v>
      </c>
      <c r="AY293" s="161" t="s">
        <v>184</v>
      </c>
    </row>
    <row r="294" spans="1:65" s="2" customFormat="1" ht="24.2" customHeight="1">
      <c r="A294" s="33"/>
      <c r="B294" s="145"/>
      <c r="C294" s="146" t="s">
        <v>470</v>
      </c>
      <c r="D294" s="146" t="s">
        <v>186</v>
      </c>
      <c r="E294" s="147" t="s">
        <v>471</v>
      </c>
      <c r="F294" s="148" t="s">
        <v>472</v>
      </c>
      <c r="G294" s="149" t="s">
        <v>246</v>
      </c>
      <c r="H294" s="150">
        <v>68.03</v>
      </c>
      <c r="I294" s="151"/>
      <c r="J294" s="152">
        <f>ROUND(I294*H294,0)</f>
        <v>0</v>
      </c>
      <c r="K294" s="148" t="s">
        <v>190</v>
      </c>
      <c r="L294" s="34"/>
      <c r="M294" s="153" t="s">
        <v>1</v>
      </c>
      <c r="N294" s="154" t="s">
        <v>42</v>
      </c>
      <c r="O294" s="59"/>
      <c r="P294" s="155">
        <f>O294*H294</f>
        <v>0</v>
      </c>
      <c r="Q294" s="155">
        <v>9.8232000000000007E-3</v>
      </c>
      <c r="R294" s="155">
        <f>Q294*H294</f>
        <v>0.66827229600000004</v>
      </c>
      <c r="S294" s="155">
        <v>0</v>
      </c>
      <c r="T294" s="156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57" t="s">
        <v>298</v>
      </c>
      <c r="AT294" s="157" t="s">
        <v>186</v>
      </c>
      <c r="AU294" s="157" t="s">
        <v>85</v>
      </c>
      <c r="AY294" s="18" t="s">
        <v>184</v>
      </c>
      <c r="BE294" s="158">
        <f>IF(N294="základní",J294,0)</f>
        <v>0</v>
      </c>
      <c r="BF294" s="158">
        <f>IF(N294="snížená",J294,0)</f>
        <v>0</v>
      </c>
      <c r="BG294" s="158">
        <f>IF(N294="zákl. přenesená",J294,0)</f>
        <v>0</v>
      </c>
      <c r="BH294" s="158">
        <f>IF(N294="sníž. přenesená",J294,0)</f>
        <v>0</v>
      </c>
      <c r="BI294" s="158">
        <f>IF(N294="nulová",J294,0)</f>
        <v>0</v>
      </c>
      <c r="BJ294" s="18" t="s">
        <v>8</v>
      </c>
      <c r="BK294" s="158">
        <f>ROUND(I294*H294,0)</f>
        <v>0</v>
      </c>
      <c r="BL294" s="18" t="s">
        <v>298</v>
      </c>
      <c r="BM294" s="157" t="s">
        <v>473</v>
      </c>
    </row>
    <row r="295" spans="1:65" s="13" customFormat="1" ht="11.25">
      <c r="B295" s="159"/>
      <c r="D295" s="160" t="s">
        <v>192</v>
      </c>
      <c r="E295" s="161" t="s">
        <v>1</v>
      </c>
      <c r="F295" s="162" t="s">
        <v>474</v>
      </c>
      <c r="H295" s="163">
        <v>68.03</v>
      </c>
      <c r="I295" s="164"/>
      <c r="L295" s="159"/>
      <c r="M295" s="165"/>
      <c r="N295" s="166"/>
      <c r="O295" s="166"/>
      <c r="P295" s="166"/>
      <c r="Q295" s="166"/>
      <c r="R295" s="166"/>
      <c r="S295" s="166"/>
      <c r="T295" s="167"/>
      <c r="AT295" s="161" t="s">
        <v>192</v>
      </c>
      <c r="AU295" s="161" t="s">
        <v>85</v>
      </c>
      <c r="AV295" s="13" t="s">
        <v>85</v>
      </c>
      <c r="AW295" s="13" t="s">
        <v>33</v>
      </c>
      <c r="AX295" s="13" t="s">
        <v>77</v>
      </c>
      <c r="AY295" s="161" t="s">
        <v>184</v>
      </c>
    </row>
    <row r="296" spans="1:65" s="14" customFormat="1" ht="11.25">
      <c r="B296" s="168"/>
      <c r="D296" s="160" t="s">
        <v>192</v>
      </c>
      <c r="E296" s="169" t="s">
        <v>1</v>
      </c>
      <c r="F296" s="170" t="s">
        <v>343</v>
      </c>
      <c r="H296" s="171">
        <v>68.03</v>
      </c>
      <c r="I296" s="172"/>
      <c r="L296" s="168"/>
      <c r="M296" s="173"/>
      <c r="N296" s="174"/>
      <c r="O296" s="174"/>
      <c r="P296" s="174"/>
      <c r="Q296" s="174"/>
      <c r="R296" s="174"/>
      <c r="S296" s="174"/>
      <c r="T296" s="175"/>
      <c r="AT296" s="169" t="s">
        <v>192</v>
      </c>
      <c r="AU296" s="169" t="s">
        <v>85</v>
      </c>
      <c r="AV296" s="14" t="s">
        <v>88</v>
      </c>
      <c r="AW296" s="14" t="s">
        <v>33</v>
      </c>
      <c r="AX296" s="14" t="s">
        <v>8</v>
      </c>
      <c r="AY296" s="169" t="s">
        <v>184</v>
      </c>
    </row>
    <row r="297" spans="1:65" s="2" customFormat="1" ht="24.2" customHeight="1">
      <c r="A297" s="33"/>
      <c r="B297" s="145"/>
      <c r="C297" s="146" t="s">
        <v>475</v>
      </c>
      <c r="D297" s="146" t="s">
        <v>186</v>
      </c>
      <c r="E297" s="147" t="s">
        <v>476</v>
      </c>
      <c r="F297" s="148" t="s">
        <v>477</v>
      </c>
      <c r="G297" s="149" t="s">
        <v>246</v>
      </c>
      <c r="H297" s="150">
        <v>246.07</v>
      </c>
      <c r="I297" s="151"/>
      <c r="J297" s="152">
        <f>ROUND(I297*H297,0)</f>
        <v>0</v>
      </c>
      <c r="K297" s="148" t="s">
        <v>190</v>
      </c>
      <c r="L297" s="34"/>
      <c r="M297" s="153" t="s">
        <v>1</v>
      </c>
      <c r="N297" s="154" t="s">
        <v>42</v>
      </c>
      <c r="O297" s="59"/>
      <c r="P297" s="155">
        <f>O297*H297</f>
        <v>0</v>
      </c>
      <c r="Q297" s="155">
        <v>1.1309400000000001E-2</v>
      </c>
      <c r="R297" s="155">
        <f>Q297*H297</f>
        <v>2.7829040580000002</v>
      </c>
      <c r="S297" s="155">
        <v>0</v>
      </c>
      <c r="T297" s="156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57" t="s">
        <v>298</v>
      </c>
      <c r="AT297" s="157" t="s">
        <v>186</v>
      </c>
      <c r="AU297" s="157" t="s">
        <v>85</v>
      </c>
      <c r="AY297" s="18" t="s">
        <v>184</v>
      </c>
      <c r="BE297" s="158">
        <f>IF(N297="základní",J297,0)</f>
        <v>0</v>
      </c>
      <c r="BF297" s="158">
        <f>IF(N297="snížená",J297,0)</f>
        <v>0</v>
      </c>
      <c r="BG297" s="158">
        <f>IF(N297="zákl. přenesená",J297,0)</f>
        <v>0</v>
      </c>
      <c r="BH297" s="158">
        <f>IF(N297="sníž. přenesená",J297,0)</f>
        <v>0</v>
      </c>
      <c r="BI297" s="158">
        <f>IF(N297="nulová",J297,0)</f>
        <v>0</v>
      </c>
      <c r="BJ297" s="18" t="s">
        <v>8</v>
      </c>
      <c r="BK297" s="158">
        <f>ROUND(I297*H297,0)</f>
        <v>0</v>
      </c>
      <c r="BL297" s="18" t="s">
        <v>298</v>
      </c>
      <c r="BM297" s="157" t="s">
        <v>478</v>
      </c>
    </row>
    <row r="298" spans="1:65" s="13" customFormat="1" ht="11.25">
      <c r="B298" s="159"/>
      <c r="D298" s="160" t="s">
        <v>192</v>
      </c>
      <c r="E298" s="161" t="s">
        <v>1</v>
      </c>
      <c r="F298" s="162" t="s">
        <v>479</v>
      </c>
      <c r="H298" s="163">
        <v>178.04</v>
      </c>
      <c r="I298" s="164"/>
      <c r="L298" s="159"/>
      <c r="M298" s="165"/>
      <c r="N298" s="166"/>
      <c r="O298" s="166"/>
      <c r="P298" s="166"/>
      <c r="Q298" s="166"/>
      <c r="R298" s="166"/>
      <c r="S298" s="166"/>
      <c r="T298" s="167"/>
      <c r="AT298" s="161" t="s">
        <v>192</v>
      </c>
      <c r="AU298" s="161" t="s">
        <v>85</v>
      </c>
      <c r="AV298" s="13" t="s">
        <v>85</v>
      </c>
      <c r="AW298" s="13" t="s">
        <v>33</v>
      </c>
      <c r="AX298" s="13" t="s">
        <v>77</v>
      </c>
      <c r="AY298" s="161" t="s">
        <v>184</v>
      </c>
    </row>
    <row r="299" spans="1:65" s="14" customFormat="1" ht="11.25">
      <c r="B299" s="168"/>
      <c r="D299" s="160" t="s">
        <v>192</v>
      </c>
      <c r="E299" s="169" t="s">
        <v>1</v>
      </c>
      <c r="F299" s="170" t="s">
        <v>480</v>
      </c>
      <c r="H299" s="171">
        <v>178.04</v>
      </c>
      <c r="I299" s="172"/>
      <c r="L299" s="168"/>
      <c r="M299" s="173"/>
      <c r="N299" s="174"/>
      <c r="O299" s="174"/>
      <c r="P299" s="174"/>
      <c r="Q299" s="174"/>
      <c r="R299" s="174"/>
      <c r="S299" s="174"/>
      <c r="T299" s="175"/>
      <c r="AT299" s="169" t="s">
        <v>192</v>
      </c>
      <c r="AU299" s="169" t="s">
        <v>85</v>
      </c>
      <c r="AV299" s="14" t="s">
        <v>88</v>
      </c>
      <c r="AW299" s="14" t="s">
        <v>33</v>
      </c>
      <c r="AX299" s="14" t="s">
        <v>77</v>
      </c>
      <c r="AY299" s="169" t="s">
        <v>184</v>
      </c>
    </row>
    <row r="300" spans="1:65" s="13" customFormat="1" ht="11.25">
      <c r="B300" s="159"/>
      <c r="D300" s="160" t="s">
        <v>192</v>
      </c>
      <c r="E300" s="161" t="s">
        <v>1</v>
      </c>
      <c r="F300" s="162" t="s">
        <v>474</v>
      </c>
      <c r="H300" s="163">
        <v>68.03</v>
      </c>
      <c r="I300" s="164"/>
      <c r="L300" s="159"/>
      <c r="M300" s="165"/>
      <c r="N300" s="166"/>
      <c r="O300" s="166"/>
      <c r="P300" s="166"/>
      <c r="Q300" s="166"/>
      <c r="R300" s="166"/>
      <c r="S300" s="166"/>
      <c r="T300" s="167"/>
      <c r="AT300" s="161" t="s">
        <v>192</v>
      </c>
      <c r="AU300" s="161" t="s">
        <v>85</v>
      </c>
      <c r="AV300" s="13" t="s">
        <v>85</v>
      </c>
      <c r="AW300" s="13" t="s">
        <v>33</v>
      </c>
      <c r="AX300" s="13" t="s">
        <v>77</v>
      </c>
      <c r="AY300" s="161" t="s">
        <v>184</v>
      </c>
    </row>
    <row r="301" spans="1:65" s="14" customFormat="1" ht="11.25">
      <c r="B301" s="168"/>
      <c r="D301" s="160" t="s">
        <v>192</v>
      </c>
      <c r="E301" s="169" t="s">
        <v>1</v>
      </c>
      <c r="F301" s="170" t="s">
        <v>481</v>
      </c>
      <c r="H301" s="171">
        <v>68.03</v>
      </c>
      <c r="I301" s="172"/>
      <c r="L301" s="168"/>
      <c r="M301" s="173"/>
      <c r="N301" s="174"/>
      <c r="O301" s="174"/>
      <c r="P301" s="174"/>
      <c r="Q301" s="174"/>
      <c r="R301" s="174"/>
      <c r="S301" s="174"/>
      <c r="T301" s="175"/>
      <c r="AT301" s="169" t="s">
        <v>192</v>
      </c>
      <c r="AU301" s="169" t="s">
        <v>85</v>
      </c>
      <c r="AV301" s="14" t="s">
        <v>88</v>
      </c>
      <c r="AW301" s="14" t="s">
        <v>33</v>
      </c>
      <c r="AX301" s="14" t="s">
        <v>77</v>
      </c>
      <c r="AY301" s="169" t="s">
        <v>184</v>
      </c>
    </row>
    <row r="302" spans="1:65" s="15" customFormat="1" ht="11.25">
      <c r="B302" s="186"/>
      <c r="D302" s="160" t="s">
        <v>192</v>
      </c>
      <c r="E302" s="187" t="s">
        <v>1</v>
      </c>
      <c r="F302" s="188" t="s">
        <v>282</v>
      </c>
      <c r="H302" s="189">
        <v>246.07</v>
      </c>
      <c r="I302" s="190"/>
      <c r="L302" s="186"/>
      <c r="M302" s="191"/>
      <c r="N302" s="192"/>
      <c r="O302" s="192"/>
      <c r="P302" s="192"/>
      <c r="Q302" s="192"/>
      <c r="R302" s="192"/>
      <c r="S302" s="192"/>
      <c r="T302" s="193"/>
      <c r="AT302" s="187" t="s">
        <v>192</v>
      </c>
      <c r="AU302" s="187" t="s">
        <v>85</v>
      </c>
      <c r="AV302" s="15" t="s">
        <v>91</v>
      </c>
      <c r="AW302" s="15" t="s">
        <v>33</v>
      </c>
      <c r="AX302" s="15" t="s">
        <v>8</v>
      </c>
      <c r="AY302" s="187" t="s">
        <v>184</v>
      </c>
    </row>
    <row r="303" spans="1:65" s="2" customFormat="1" ht="24.2" customHeight="1">
      <c r="A303" s="33"/>
      <c r="B303" s="145"/>
      <c r="C303" s="146" t="s">
        <v>482</v>
      </c>
      <c r="D303" s="146" t="s">
        <v>186</v>
      </c>
      <c r="E303" s="147" t="s">
        <v>483</v>
      </c>
      <c r="F303" s="148" t="s">
        <v>484</v>
      </c>
      <c r="G303" s="149" t="s">
        <v>246</v>
      </c>
      <c r="H303" s="150">
        <v>68.03</v>
      </c>
      <c r="I303" s="151"/>
      <c r="J303" s="152">
        <f>ROUND(I303*H303,0)</f>
        <v>0</v>
      </c>
      <c r="K303" s="148" t="s">
        <v>190</v>
      </c>
      <c r="L303" s="34"/>
      <c r="M303" s="153" t="s">
        <v>1</v>
      </c>
      <c r="N303" s="154" t="s">
        <v>42</v>
      </c>
      <c r="O303" s="59"/>
      <c r="P303" s="155">
        <f>O303*H303</f>
        <v>0</v>
      </c>
      <c r="Q303" s="155">
        <v>0</v>
      </c>
      <c r="R303" s="155">
        <f>Q303*H303</f>
        <v>0</v>
      </c>
      <c r="S303" s="155">
        <v>1.6E-2</v>
      </c>
      <c r="T303" s="156">
        <f>S303*H303</f>
        <v>1.0884800000000001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57" t="s">
        <v>298</v>
      </c>
      <c r="AT303" s="157" t="s">
        <v>186</v>
      </c>
      <c r="AU303" s="157" t="s">
        <v>85</v>
      </c>
      <c r="AY303" s="18" t="s">
        <v>184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</v>
      </c>
      <c r="BK303" s="158">
        <f>ROUND(I303*H303,0)</f>
        <v>0</v>
      </c>
      <c r="BL303" s="18" t="s">
        <v>298</v>
      </c>
      <c r="BM303" s="157" t="s">
        <v>485</v>
      </c>
    </row>
    <row r="304" spans="1:65" s="13" customFormat="1" ht="11.25">
      <c r="B304" s="159"/>
      <c r="D304" s="160" t="s">
        <v>192</v>
      </c>
      <c r="E304" s="161" t="s">
        <v>1</v>
      </c>
      <c r="F304" s="162" t="s">
        <v>474</v>
      </c>
      <c r="H304" s="163">
        <v>68.03</v>
      </c>
      <c r="I304" s="164"/>
      <c r="L304" s="159"/>
      <c r="M304" s="165"/>
      <c r="N304" s="166"/>
      <c r="O304" s="166"/>
      <c r="P304" s="166"/>
      <c r="Q304" s="166"/>
      <c r="R304" s="166"/>
      <c r="S304" s="166"/>
      <c r="T304" s="167"/>
      <c r="AT304" s="161" t="s">
        <v>192</v>
      </c>
      <c r="AU304" s="161" t="s">
        <v>85</v>
      </c>
      <c r="AV304" s="13" t="s">
        <v>85</v>
      </c>
      <c r="AW304" s="13" t="s">
        <v>33</v>
      </c>
      <c r="AX304" s="13" t="s">
        <v>77</v>
      </c>
      <c r="AY304" s="161" t="s">
        <v>184</v>
      </c>
    </row>
    <row r="305" spans="1:65" s="14" customFormat="1" ht="11.25">
      <c r="B305" s="168"/>
      <c r="D305" s="160" t="s">
        <v>192</v>
      </c>
      <c r="E305" s="169" t="s">
        <v>1</v>
      </c>
      <c r="F305" s="170" t="s">
        <v>343</v>
      </c>
      <c r="H305" s="171">
        <v>68.03</v>
      </c>
      <c r="I305" s="172"/>
      <c r="L305" s="168"/>
      <c r="M305" s="173"/>
      <c r="N305" s="174"/>
      <c r="O305" s="174"/>
      <c r="P305" s="174"/>
      <c r="Q305" s="174"/>
      <c r="R305" s="174"/>
      <c r="S305" s="174"/>
      <c r="T305" s="175"/>
      <c r="AT305" s="169" t="s">
        <v>192</v>
      </c>
      <c r="AU305" s="169" t="s">
        <v>85</v>
      </c>
      <c r="AV305" s="14" t="s">
        <v>88</v>
      </c>
      <c r="AW305" s="14" t="s">
        <v>33</v>
      </c>
      <c r="AX305" s="14" t="s">
        <v>8</v>
      </c>
      <c r="AY305" s="169" t="s">
        <v>184</v>
      </c>
    </row>
    <row r="306" spans="1:65" s="2" customFormat="1" ht="14.45" customHeight="1">
      <c r="A306" s="33"/>
      <c r="B306" s="145"/>
      <c r="C306" s="146" t="s">
        <v>486</v>
      </c>
      <c r="D306" s="146" t="s">
        <v>186</v>
      </c>
      <c r="E306" s="147" t="s">
        <v>487</v>
      </c>
      <c r="F306" s="148" t="s">
        <v>488</v>
      </c>
      <c r="G306" s="149" t="s">
        <v>246</v>
      </c>
      <c r="H306" s="150">
        <v>68.03</v>
      </c>
      <c r="I306" s="151"/>
      <c r="J306" s="152">
        <f>ROUND(I306*H306,0)</f>
        <v>0</v>
      </c>
      <c r="K306" s="148" t="s">
        <v>190</v>
      </c>
      <c r="L306" s="34"/>
      <c r="M306" s="153" t="s">
        <v>1</v>
      </c>
      <c r="N306" s="154" t="s">
        <v>42</v>
      </c>
      <c r="O306" s="59"/>
      <c r="P306" s="155">
        <f>O306*H306</f>
        <v>0</v>
      </c>
      <c r="Q306" s="155">
        <v>0</v>
      </c>
      <c r="R306" s="155">
        <f>Q306*H306</f>
        <v>0</v>
      </c>
      <c r="S306" s="155">
        <v>1.4E-2</v>
      </c>
      <c r="T306" s="156">
        <f>S306*H306</f>
        <v>0.95242000000000004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57" t="s">
        <v>298</v>
      </c>
      <c r="AT306" s="157" t="s">
        <v>186</v>
      </c>
      <c r="AU306" s="157" t="s">
        <v>85</v>
      </c>
      <c r="AY306" s="18" t="s">
        <v>184</v>
      </c>
      <c r="BE306" s="158">
        <f>IF(N306="základní",J306,0)</f>
        <v>0</v>
      </c>
      <c r="BF306" s="158">
        <f>IF(N306="snížená",J306,0)</f>
        <v>0</v>
      </c>
      <c r="BG306" s="158">
        <f>IF(N306="zákl. přenesená",J306,0)</f>
        <v>0</v>
      </c>
      <c r="BH306" s="158">
        <f>IF(N306="sníž. přenesená",J306,0)</f>
        <v>0</v>
      </c>
      <c r="BI306" s="158">
        <f>IF(N306="nulová",J306,0)</f>
        <v>0</v>
      </c>
      <c r="BJ306" s="18" t="s">
        <v>8</v>
      </c>
      <c r="BK306" s="158">
        <f>ROUND(I306*H306,0)</f>
        <v>0</v>
      </c>
      <c r="BL306" s="18" t="s">
        <v>298</v>
      </c>
      <c r="BM306" s="157" t="s">
        <v>489</v>
      </c>
    </row>
    <row r="307" spans="1:65" s="13" customFormat="1" ht="11.25">
      <c r="B307" s="159"/>
      <c r="D307" s="160" t="s">
        <v>192</v>
      </c>
      <c r="E307" s="161" t="s">
        <v>1</v>
      </c>
      <c r="F307" s="162" t="s">
        <v>474</v>
      </c>
      <c r="H307" s="163">
        <v>68.03</v>
      </c>
      <c r="I307" s="164"/>
      <c r="L307" s="159"/>
      <c r="M307" s="165"/>
      <c r="N307" s="166"/>
      <c r="O307" s="166"/>
      <c r="P307" s="166"/>
      <c r="Q307" s="166"/>
      <c r="R307" s="166"/>
      <c r="S307" s="166"/>
      <c r="T307" s="167"/>
      <c r="AT307" s="161" t="s">
        <v>192</v>
      </c>
      <c r="AU307" s="161" t="s">
        <v>85</v>
      </c>
      <c r="AV307" s="13" t="s">
        <v>85</v>
      </c>
      <c r="AW307" s="13" t="s">
        <v>33</v>
      </c>
      <c r="AX307" s="13" t="s">
        <v>77</v>
      </c>
      <c r="AY307" s="161" t="s">
        <v>184</v>
      </c>
    </row>
    <row r="308" spans="1:65" s="14" customFormat="1" ht="11.25">
      <c r="B308" s="168"/>
      <c r="D308" s="160" t="s">
        <v>192</v>
      </c>
      <c r="E308" s="169" t="s">
        <v>1</v>
      </c>
      <c r="F308" s="170" t="s">
        <v>343</v>
      </c>
      <c r="H308" s="171">
        <v>68.03</v>
      </c>
      <c r="I308" s="172"/>
      <c r="L308" s="168"/>
      <c r="M308" s="173"/>
      <c r="N308" s="174"/>
      <c r="O308" s="174"/>
      <c r="P308" s="174"/>
      <c r="Q308" s="174"/>
      <c r="R308" s="174"/>
      <c r="S308" s="174"/>
      <c r="T308" s="175"/>
      <c r="AT308" s="169" t="s">
        <v>192</v>
      </c>
      <c r="AU308" s="169" t="s">
        <v>85</v>
      </c>
      <c r="AV308" s="14" t="s">
        <v>88</v>
      </c>
      <c r="AW308" s="14" t="s">
        <v>33</v>
      </c>
      <c r="AX308" s="14" t="s">
        <v>8</v>
      </c>
      <c r="AY308" s="169" t="s">
        <v>184</v>
      </c>
    </row>
    <row r="309" spans="1:65" s="2" customFormat="1" ht="24.2" customHeight="1">
      <c r="A309" s="33"/>
      <c r="B309" s="145"/>
      <c r="C309" s="146" t="s">
        <v>490</v>
      </c>
      <c r="D309" s="146" t="s">
        <v>186</v>
      </c>
      <c r="E309" s="147" t="s">
        <v>491</v>
      </c>
      <c r="F309" s="148" t="s">
        <v>492</v>
      </c>
      <c r="G309" s="149" t="s">
        <v>209</v>
      </c>
      <c r="H309" s="150">
        <v>11.6</v>
      </c>
      <c r="I309" s="151"/>
      <c r="J309" s="152">
        <f>ROUND(I309*H309,0)</f>
        <v>0</v>
      </c>
      <c r="K309" s="148" t="s">
        <v>190</v>
      </c>
      <c r="L309" s="34"/>
      <c r="M309" s="153" t="s">
        <v>1</v>
      </c>
      <c r="N309" s="154" t="s">
        <v>42</v>
      </c>
      <c r="O309" s="59"/>
      <c r="P309" s="155">
        <f>O309*H309</f>
        <v>0</v>
      </c>
      <c r="Q309" s="155">
        <v>0</v>
      </c>
      <c r="R309" s="155">
        <f>Q309*H309</f>
        <v>0</v>
      </c>
      <c r="S309" s="155">
        <v>8.8000000000000005E-3</v>
      </c>
      <c r="T309" s="156">
        <f>S309*H309</f>
        <v>0.10208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57" t="s">
        <v>298</v>
      </c>
      <c r="AT309" s="157" t="s">
        <v>186</v>
      </c>
      <c r="AU309" s="157" t="s">
        <v>85</v>
      </c>
      <c r="AY309" s="18" t="s">
        <v>184</v>
      </c>
      <c r="BE309" s="158">
        <f>IF(N309="základní",J309,0)</f>
        <v>0</v>
      </c>
      <c r="BF309" s="158">
        <f>IF(N309="snížená",J309,0)</f>
        <v>0</v>
      </c>
      <c r="BG309" s="158">
        <f>IF(N309="zákl. přenesená",J309,0)</f>
        <v>0</v>
      </c>
      <c r="BH309" s="158">
        <f>IF(N309="sníž. přenesená",J309,0)</f>
        <v>0</v>
      </c>
      <c r="BI309" s="158">
        <f>IF(N309="nulová",J309,0)</f>
        <v>0</v>
      </c>
      <c r="BJ309" s="18" t="s">
        <v>8</v>
      </c>
      <c r="BK309" s="158">
        <f>ROUND(I309*H309,0)</f>
        <v>0</v>
      </c>
      <c r="BL309" s="18" t="s">
        <v>298</v>
      </c>
      <c r="BM309" s="157" t="s">
        <v>493</v>
      </c>
    </row>
    <row r="310" spans="1:65" s="13" customFormat="1" ht="11.25">
      <c r="B310" s="159"/>
      <c r="D310" s="160" t="s">
        <v>192</v>
      </c>
      <c r="E310" s="161" t="s">
        <v>1</v>
      </c>
      <c r="F310" s="162" t="s">
        <v>494</v>
      </c>
      <c r="H310" s="163">
        <v>11.6</v>
      </c>
      <c r="I310" s="164"/>
      <c r="L310" s="159"/>
      <c r="M310" s="165"/>
      <c r="N310" s="166"/>
      <c r="O310" s="166"/>
      <c r="P310" s="166"/>
      <c r="Q310" s="166"/>
      <c r="R310" s="166"/>
      <c r="S310" s="166"/>
      <c r="T310" s="167"/>
      <c r="AT310" s="161" t="s">
        <v>192</v>
      </c>
      <c r="AU310" s="161" t="s">
        <v>85</v>
      </c>
      <c r="AV310" s="13" t="s">
        <v>85</v>
      </c>
      <c r="AW310" s="13" t="s">
        <v>33</v>
      </c>
      <c r="AX310" s="13" t="s">
        <v>8</v>
      </c>
      <c r="AY310" s="161" t="s">
        <v>184</v>
      </c>
    </row>
    <row r="311" spans="1:65" s="2" customFormat="1" ht="24.2" customHeight="1">
      <c r="A311" s="33"/>
      <c r="B311" s="145"/>
      <c r="C311" s="146" t="s">
        <v>495</v>
      </c>
      <c r="D311" s="146" t="s">
        <v>186</v>
      </c>
      <c r="E311" s="147" t="s">
        <v>496</v>
      </c>
      <c r="F311" s="148" t="s">
        <v>497</v>
      </c>
      <c r="G311" s="149" t="s">
        <v>199</v>
      </c>
      <c r="H311" s="150">
        <v>5.968</v>
      </c>
      <c r="I311" s="151"/>
      <c r="J311" s="152">
        <f>ROUND(I311*H311,0)</f>
        <v>0</v>
      </c>
      <c r="K311" s="148" t="s">
        <v>190</v>
      </c>
      <c r="L311" s="34"/>
      <c r="M311" s="153" t="s">
        <v>1</v>
      </c>
      <c r="N311" s="154" t="s">
        <v>42</v>
      </c>
      <c r="O311" s="59"/>
      <c r="P311" s="155">
        <f>O311*H311</f>
        <v>0</v>
      </c>
      <c r="Q311" s="155">
        <v>0</v>
      </c>
      <c r="R311" s="155">
        <f>Q311*H311</f>
        <v>0</v>
      </c>
      <c r="S311" s="155">
        <v>0</v>
      </c>
      <c r="T311" s="156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57" t="s">
        <v>298</v>
      </c>
      <c r="AT311" s="157" t="s">
        <v>186</v>
      </c>
      <c r="AU311" s="157" t="s">
        <v>85</v>
      </c>
      <c r="AY311" s="18" t="s">
        <v>184</v>
      </c>
      <c r="BE311" s="158">
        <f>IF(N311="základní",J311,0)</f>
        <v>0</v>
      </c>
      <c r="BF311" s="158">
        <f>IF(N311="snížená",J311,0)</f>
        <v>0</v>
      </c>
      <c r="BG311" s="158">
        <f>IF(N311="zákl. přenesená",J311,0)</f>
        <v>0</v>
      </c>
      <c r="BH311" s="158">
        <f>IF(N311="sníž. přenesená",J311,0)</f>
        <v>0</v>
      </c>
      <c r="BI311" s="158">
        <f>IF(N311="nulová",J311,0)</f>
        <v>0</v>
      </c>
      <c r="BJ311" s="18" t="s">
        <v>8</v>
      </c>
      <c r="BK311" s="158">
        <f>ROUND(I311*H311,0)</f>
        <v>0</v>
      </c>
      <c r="BL311" s="18" t="s">
        <v>298</v>
      </c>
      <c r="BM311" s="157" t="s">
        <v>498</v>
      </c>
    </row>
    <row r="312" spans="1:65" s="2" customFormat="1" ht="24.2" customHeight="1">
      <c r="A312" s="33"/>
      <c r="B312" s="145"/>
      <c r="C312" s="146" t="s">
        <v>499</v>
      </c>
      <c r="D312" s="146" t="s">
        <v>186</v>
      </c>
      <c r="E312" s="147" t="s">
        <v>500</v>
      </c>
      <c r="F312" s="148" t="s">
        <v>501</v>
      </c>
      <c r="G312" s="149" t="s">
        <v>199</v>
      </c>
      <c r="H312" s="150">
        <v>5.968</v>
      </c>
      <c r="I312" s="151"/>
      <c r="J312" s="152">
        <f>ROUND(I312*H312,0)</f>
        <v>0</v>
      </c>
      <c r="K312" s="148" t="s">
        <v>190</v>
      </c>
      <c r="L312" s="34"/>
      <c r="M312" s="153" t="s">
        <v>1</v>
      </c>
      <c r="N312" s="154" t="s">
        <v>42</v>
      </c>
      <c r="O312" s="59"/>
      <c r="P312" s="155">
        <f>O312*H312</f>
        <v>0</v>
      </c>
      <c r="Q312" s="155">
        <v>0</v>
      </c>
      <c r="R312" s="155">
        <f>Q312*H312</f>
        <v>0</v>
      </c>
      <c r="S312" s="155">
        <v>0</v>
      </c>
      <c r="T312" s="156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57" t="s">
        <v>298</v>
      </c>
      <c r="AT312" s="157" t="s">
        <v>186</v>
      </c>
      <c r="AU312" s="157" t="s">
        <v>85</v>
      </c>
      <c r="AY312" s="18" t="s">
        <v>184</v>
      </c>
      <c r="BE312" s="158">
        <f>IF(N312="základní",J312,0)</f>
        <v>0</v>
      </c>
      <c r="BF312" s="158">
        <f>IF(N312="snížená",J312,0)</f>
        <v>0</v>
      </c>
      <c r="BG312" s="158">
        <f>IF(N312="zákl. přenesená",J312,0)</f>
        <v>0</v>
      </c>
      <c r="BH312" s="158">
        <f>IF(N312="sníž. přenesená",J312,0)</f>
        <v>0</v>
      </c>
      <c r="BI312" s="158">
        <f>IF(N312="nulová",J312,0)</f>
        <v>0</v>
      </c>
      <c r="BJ312" s="18" t="s">
        <v>8</v>
      </c>
      <c r="BK312" s="158">
        <f>ROUND(I312*H312,0)</f>
        <v>0</v>
      </c>
      <c r="BL312" s="18" t="s">
        <v>298</v>
      </c>
      <c r="BM312" s="157" t="s">
        <v>502</v>
      </c>
    </row>
    <row r="313" spans="1:65" s="12" customFormat="1" ht="22.9" customHeight="1">
      <c r="B313" s="132"/>
      <c r="D313" s="133" t="s">
        <v>76</v>
      </c>
      <c r="E313" s="143" t="s">
        <v>503</v>
      </c>
      <c r="F313" s="143" t="s">
        <v>504</v>
      </c>
      <c r="I313" s="135"/>
      <c r="J313" s="144">
        <f>BK313</f>
        <v>0</v>
      </c>
      <c r="L313" s="132"/>
      <c r="M313" s="137"/>
      <c r="N313" s="138"/>
      <c r="O313" s="138"/>
      <c r="P313" s="139">
        <f>SUM(P314:P390)</f>
        <v>0</v>
      </c>
      <c r="Q313" s="138"/>
      <c r="R313" s="139">
        <f>SUM(R314:R390)</f>
        <v>13.734844268310999</v>
      </c>
      <c r="S313" s="138"/>
      <c r="T313" s="140">
        <f>SUM(T314:T390)</f>
        <v>0.32839599999999997</v>
      </c>
      <c r="AR313" s="133" t="s">
        <v>85</v>
      </c>
      <c r="AT313" s="141" t="s">
        <v>76</v>
      </c>
      <c r="AU313" s="141" t="s">
        <v>8</v>
      </c>
      <c r="AY313" s="133" t="s">
        <v>184</v>
      </c>
      <c r="BK313" s="142">
        <f>SUM(BK314:BK390)</f>
        <v>0</v>
      </c>
    </row>
    <row r="314" spans="1:65" s="2" customFormat="1" ht="24.2" customHeight="1">
      <c r="A314" s="33"/>
      <c r="B314" s="145"/>
      <c r="C314" s="146" t="s">
        <v>505</v>
      </c>
      <c r="D314" s="146" t="s">
        <v>186</v>
      </c>
      <c r="E314" s="147" t="s">
        <v>506</v>
      </c>
      <c r="F314" s="148" t="s">
        <v>507</v>
      </c>
      <c r="G314" s="149" t="s">
        <v>246</v>
      </c>
      <c r="H314" s="150">
        <v>130.065</v>
      </c>
      <c r="I314" s="151"/>
      <c r="J314" s="152">
        <f>ROUND(I314*H314,0)</f>
        <v>0</v>
      </c>
      <c r="K314" s="148" t="s">
        <v>190</v>
      </c>
      <c r="L314" s="34"/>
      <c r="M314" s="153" t="s">
        <v>1</v>
      </c>
      <c r="N314" s="154" t="s">
        <v>42</v>
      </c>
      <c r="O314" s="59"/>
      <c r="P314" s="155">
        <f>O314*H314</f>
        <v>0</v>
      </c>
      <c r="Q314" s="155">
        <v>2.61809E-2</v>
      </c>
      <c r="R314" s="155">
        <f>Q314*H314</f>
        <v>3.4052187584999998</v>
      </c>
      <c r="S314" s="155">
        <v>0</v>
      </c>
      <c r="T314" s="156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57" t="s">
        <v>298</v>
      </c>
      <c r="AT314" s="157" t="s">
        <v>186</v>
      </c>
      <c r="AU314" s="157" t="s">
        <v>85</v>
      </c>
      <c r="AY314" s="18" t="s">
        <v>184</v>
      </c>
      <c r="BE314" s="158">
        <f>IF(N314="základní",J314,0)</f>
        <v>0</v>
      </c>
      <c r="BF314" s="158">
        <f>IF(N314="snížená",J314,0)</f>
        <v>0</v>
      </c>
      <c r="BG314" s="158">
        <f>IF(N314="zákl. přenesená",J314,0)</f>
        <v>0</v>
      </c>
      <c r="BH314" s="158">
        <f>IF(N314="sníž. přenesená",J314,0)</f>
        <v>0</v>
      </c>
      <c r="BI314" s="158">
        <f>IF(N314="nulová",J314,0)</f>
        <v>0</v>
      </c>
      <c r="BJ314" s="18" t="s">
        <v>8</v>
      </c>
      <c r="BK314" s="158">
        <f>ROUND(I314*H314,0)</f>
        <v>0</v>
      </c>
      <c r="BL314" s="18" t="s">
        <v>298</v>
      </c>
      <c r="BM314" s="157" t="s">
        <v>508</v>
      </c>
    </row>
    <row r="315" spans="1:65" s="13" customFormat="1" ht="11.25">
      <c r="B315" s="159"/>
      <c r="D315" s="160" t="s">
        <v>192</v>
      </c>
      <c r="E315" s="161" t="s">
        <v>1</v>
      </c>
      <c r="F315" s="162" t="s">
        <v>509</v>
      </c>
      <c r="H315" s="163">
        <v>12.6</v>
      </c>
      <c r="I315" s="164"/>
      <c r="L315" s="159"/>
      <c r="M315" s="165"/>
      <c r="N315" s="166"/>
      <c r="O315" s="166"/>
      <c r="P315" s="166"/>
      <c r="Q315" s="166"/>
      <c r="R315" s="166"/>
      <c r="S315" s="166"/>
      <c r="T315" s="167"/>
      <c r="AT315" s="161" t="s">
        <v>192</v>
      </c>
      <c r="AU315" s="161" t="s">
        <v>85</v>
      </c>
      <c r="AV315" s="13" t="s">
        <v>85</v>
      </c>
      <c r="AW315" s="13" t="s">
        <v>33</v>
      </c>
      <c r="AX315" s="13" t="s">
        <v>77</v>
      </c>
      <c r="AY315" s="161" t="s">
        <v>184</v>
      </c>
    </row>
    <row r="316" spans="1:65" s="13" customFormat="1" ht="11.25">
      <c r="B316" s="159"/>
      <c r="D316" s="160" t="s">
        <v>192</v>
      </c>
      <c r="E316" s="161" t="s">
        <v>1</v>
      </c>
      <c r="F316" s="162" t="s">
        <v>510</v>
      </c>
      <c r="H316" s="163">
        <v>24.27</v>
      </c>
      <c r="I316" s="164"/>
      <c r="L316" s="159"/>
      <c r="M316" s="165"/>
      <c r="N316" s="166"/>
      <c r="O316" s="166"/>
      <c r="P316" s="166"/>
      <c r="Q316" s="166"/>
      <c r="R316" s="166"/>
      <c r="S316" s="166"/>
      <c r="T316" s="167"/>
      <c r="AT316" s="161" t="s">
        <v>192</v>
      </c>
      <c r="AU316" s="161" t="s">
        <v>85</v>
      </c>
      <c r="AV316" s="13" t="s">
        <v>85</v>
      </c>
      <c r="AW316" s="13" t="s">
        <v>33</v>
      </c>
      <c r="AX316" s="13" t="s">
        <v>77</v>
      </c>
      <c r="AY316" s="161" t="s">
        <v>184</v>
      </c>
    </row>
    <row r="317" spans="1:65" s="13" customFormat="1" ht="11.25">
      <c r="B317" s="159"/>
      <c r="D317" s="160" t="s">
        <v>192</v>
      </c>
      <c r="E317" s="161" t="s">
        <v>1</v>
      </c>
      <c r="F317" s="162" t="s">
        <v>511</v>
      </c>
      <c r="H317" s="163">
        <v>5.85</v>
      </c>
      <c r="I317" s="164"/>
      <c r="L317" s="159"/>
      <c r="M317" s="165"/>
      <c r="N317" s="166"/>
      <c r="O317" s="166"/>
      <c r="P317" s="166"/>
      <c r="Q317" s="166"/>
      <c r="R317" s="166"/>
      <c r="S317" s="166"/>
      <c r="T317" s="167"/>
      <c r="AT317" s="161" t="s">
        <v>192</v>
      </c>
      <c r="AU317" s="161" t="s">
        <v>85</v>
      </c>
      <c r="AV317" s="13" t="s">
        <v>85</v>
      </c>
      <c r="AW317" s="13" t="s">
        <v>33</v>
      </c>
      <c r="AX317" s="13" t="s">
        <v>77</v>
      </c>
      <c r="AY317" s="161" t="s">
        <v>184</v>
      </c>
    </row>
    <row r="318" spans="1:65" s="13" customFormat="1" ht="11.25">
      <c r="B318" s="159"/>
      <c r="D318" s="160" t="s">
        <v>192</v>
      </c>
      <c r="E318" s="161" t="s">
        <v>1</v>
      </c>
      <c r="F318" s="162" t="s">
        <v>512</v>
      </c>
      <c r="H318" s="163">
        <v>24.66</v>
      </c>
      <c r="I318" s="164"/>
      <c r="L318" s="159"/>
      <c r="M318" s="165"/>
      <c r="N318" s="166"/>
      <c r="O318" s="166"/>
      <c r="P318" s="166"/>
      <c r="Q318" s="166"/>
      <c r="R318" s="166"/>
      <c r="S318" s="166"/>
      <c r="T318" s="167"/>
      <c r="AT318" s="161" t="s">
        <v>192</v>
      </c>
      <c r="AU318" s="161" t="s">
        <v>85</v>
      </c>
      <c r="AV318" s="13" t="s">
        <v>85</v>
      </c>
      <c r="AW318" s="13" t="s">
        <v>33</v>
      </c>
      <c r="AX318" s="13" t="s">
        <v>77</v>
      </c>
      <c r="AY318" s="161" t="s">
        <v>184</v>
      </c>
    </row>
    <row r="319" spans="1:65" s="13" customFormat="1" ht="11.25">
      <c r="B319" s="159"/>
      <c r="D319" s="160" t="s">
        <v>192</v>
      </c>
      <c r="E319" s="161" t="s">
        <v>1</v>
      </c>
      <c r="F319" s="162" t="s">
        <v>513</v>
      </c>
      <c r="H319" s="163">
        <v>25.95</v>
      </c>
      <c r="I319" s="164"/>
      <c r="L319" s="159"/>
      <c r="M319" s="165"/>
      <c r="N319" s="166"/>
      <c r="O319" s="166"/>
      <c r="P319" s="166"/>
      <c r="Q319" s="166"/>
      <c r="R319" s="166"/>
      <c r="S319" s="166"/>
      <c r="T319" s="167"/>
      <c r="AT319" s="161" t="s">
        <v>192</v>
      </c>
      <c r="AU319" s="161" t="s">
        <v>85</v>
      </c>
      <c r="AV319" s="13" t="s">
        <v>85</v>
      </c>
      <c r="AW319" s="13" t="s">
        <v>33</v>
      </c>
      <c r="AX319" s="13" t="s">
        <v>77</v>
      </c>
      <c r="AY319" s="161" t="s">
        <v>184</v>
      </c>
    </row>
    <row r="320" spans="1:65" s="13" customFormat="1" ht="11.25">
      <c r="B320" s="159"/>
      <c r="D320" s="160" t="s">
        <v>192</v>
      </c>
      <c r="E320" s="161" t="s">
        <v>1</v>
      </c>
      <c r="F320" s="162" t="s">
        <v>514</v>
      </c>
      <c r="H320" s="163">
        <v>14.97</v>
      </c>
      <c r="I320" s="164"/>
      <c r="L320" s="159"/>
      <c r="M320" s="165"/>
      <c r="N320" s="166"/>
      <c r="O320" s="166"/>
      <c r="P320" s="166"/>
      <c r="Q320" s="166"/>
      <c r="R320" s="166"/>
      <c r="S320" s="166"/>
      <c r="T320" s="167"/>
      <c r="AT320" s="161" t="s">
        <v>192</v>
      </c>
      <c r="AU320" s="161" t="s">
        <v>85</v>
      </c>
      <c r="AV320" s="13" t="s">
        <v>85</v>
      </c>
      <c r="AW320" s="13" t="s">
        <v>33</v>
      </c>
      <c r="AX320" s="13" t="s">
        <v>77</v>
      </c>
      <c r="AY320" s="161" t="s">
        <v>184</v>
      </c>
    </row>
    <row r="321" spans="1:65" s="13" customFormat="1" ht="11.25">
      <c r="B321" s="159"/>
      <c r="D321" s="160" t="s">
        <v>192</v>
      </c>
      <c r="E321" s="161" t="s">
        <v>1</v>
      </c>
      <c r="F321" s="162" t="s">
        <v>515</v>
      </c>
      <c r="H321" s="163">
        <v>2.415</v>
      </c>
      <c r="I321" s="164"/>
      <c r="L321" s="159"/>
      <c r="M321" s="165"/>
      <c r="N321" s="166"/>
      <c r="O321" s="166"/>
      <c r="P321" s="166"/>
      <c r="Q321" s="166"/>
      <c r="R321" s="166"/>
      <c r="S321" s="166"/>
      <c r="T321" s="167"/>
      <c r="AT321" s="161" t="s">
        <v>192</v>
      </c>
      <c r="AU321" s="161" t="s">
        <v>85</v>
      </c>
      <c r="AV321" s="13" t="s">
        <v>85</v>
      </c>
      <c r="AW321" s="13" t="s">
        <v>33</v>
      </c>
      <c r="AX321" s="13" t="s">
        <v>77</v>
      </c>
      <c r="AY321" s="161" t="s">
        <v>184</v>
      </c>
    </row>
    <row r="322" spans="1:65" s="13" customFormat="1" ht="11.25">
      <c r="B322" s="159"/>
      <c r="D322" s="160" t="s">
        <v>192</v>
      </c>
      <c r="E322" s="161" t="s">
        <v>1</v>
      </c>
      <c r="F322" s="162" t="s">
        <v>516</v>
      </c>
      <c r="H322" s="163">
        <v>5.7</v>
      </c>
      <c r="I322" s="164"/>
      <c r="L322" s="159"/>
      <c r="M322" s="165"/>
      <c r="N322" s="166"/>
      <c r="O322" s="166"/>
      <c r="P322" s="166"/>
      <c r="Q322" s="166"/>
      <c r="R322" s="166"/>
      <c r="S322" s="166"/>
      <c r="T322" s="167"/>
      <c r="AT322" s="161" t="s">
        <v>192</v>
      </c>
      <c r="AU322" s="161" t="s">
        <v>85</v>
      </c>
      <c r="AV322" s="13" t="s">
        <v>85</v>
      </c>
      <c r="AW322" s="13" t="s">
        <v>33</v>
      </c>
      <c r="AX322" s="13" t="s">
        <v>77</v>
      </c>
      <c r="AY322" s="161" t="s">
        <v>184</v>
      </c>
    </row>
    <row r="323" spans="1:65" s="13" customFormat="1" ht="11.25">
      <c r="B323" s="159"/>
      <c r="D323" s="160" t="s">
        <v>192</v>
      </c>
      <c r="E323" s="161" t="s">
        <v>1</v>
      </c>
      <c r="F323" s="162" t="s">
        <v>517</v>
      </c>
      <c r="H323" s="163">
        <v>13.65</v>
      </c>
      <c r="I323" s="164"/>
      <c r="L323" s="159"/>
      <c r="M323" s="165"/>
      <c r="N323" s="166"/>
      <c r="O323" s="166"/>
      <c r="P323" s="166"/>
      <c r="Q323" s="166"/>
      <c r="R323" s="166"/>
      <c r="S323" s="166"/>
      <c r="T323" s="167"/>
      <c r="AT323" s="161" t="s">
        <v>192</v>
      </c>
      <c r="AU323" s="161" t="s">
        <v>85</v>
      </c>
      <c r="AV323" s="13" t="s">
        <v>85</v>
      </c>
      <c r="AW323" s="13" t="s">
        <v>33</v>
      </c>
      <c r="AX323" s="13" t="s">
        <v>77</v>
      </c>
      <c r="AY323" s="161" t="s">
        <v>184</v>
      </c>
    </row>
    <row r="324" spans="1:65" s="14" customFormat="1" ht="11.25">
      <c r="B324" s="168"/>
      <c r="D324" s="160" t="s">
        <v>192</v>
      </c>
      <c r="E324" s="169" t="s">
        <v>117</v>
      </c>
      <c r="F324" s="170" t="s">
        <v>196</v>
      </c>
      <c r="H324" s="171">
        <v>130.065</v>
      </c>
      <c r="I324" s="172"/>
      <c r="L324" s="168"/>
      <c r="M324" s="173"/>
      <c r="N324" s="174"/>
      <c r="O324" s="174"/>
      <c r="P324" s="174"/>
      <c r="Q324" s="174"/>
      <c r="R324" s="174"/>
      <c r="S324" s="174"/>
      <c r="T324" s="175"/>
      <c r="AT324" s="169" t="s">
        <v>192</v>
      </c>
      <c r="AU324" s="169" t="s">
        <v>85</v>
      </c>
      <c r="AV324" s="14" t="s">
        <v>88</v>
      </c>
      <c r="AW324" s="14" t="s">
        <v>33</v>
      </c>
      <c r="AX324" s="14" t="s">
        <v>8</v>
      </c>
      <c r="AY324" s="169" t="s">
        <v>184</v>
      </c>
    </row>
    <row r="325" spans="1:65" s="2" customFormat="1" ht="24.2" customHeight="1">
      <c r="A325" s="33"/>
      <c r="B325" s="145"/>
      <c r="C325" s="146" t="s">
        <v>518</v>
      </c>
      <c r="D325" s="146" t="s">
        <v>186</v>
      </c>
      <c r="E325" s="147" t="s">
        <v>519</v>
      </c>
      <c r="F325" s="148" t="s">
        <v>520</v>
      </c>
      <c r="G325" s="149" t="s">
        <v>246</v>
      </c>
      <c r="H325" s="150">
        <v>71.7</v>
      </c>
      <c r="I325" s="151"/>
      <c r="J325" s="152">
        <f>ROUND(I325*H325,0)</f>
        <v>0</v>
      </c>
      <c r="K325" s="148" t="s">
        <v>190</v>
      </c>
      <c r="L325" s="34"/>
      <c r="M325" s="153" t="s">
        <v>1</v>
      </c>
      <c r="N325" s="154" t="s">
        <v>42</v>
      </c>
      <c r="O325" s="59"/>
      <c r="P325" s="155">
        <f>O325*H325</f>
        <v>0</v>
      </c>
      <c r="Q325" s="155">
        <v>2.6136900000000001E-2</v>
      </c>
      <c r="R325" s="155">
        <f>Q325*H325</f>
        <v>1.8740157300000002</v>
      </c>
      <c r="S325" s="155">
        <v>0</v>
      </c>
      <c r="T325" s="156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57" t="s">
        <v>298</v>
      </c>
      <c r="AT325" s="157" t="s">
        <v>186</v>
      </c>
      <c r="AU325" s="157" t="s">
        <v>85</v>
      </c>
      <c r="AY325" s="18" t="s">
        <v>184</v>
      </c>
      <c r="BE325" s="158">
        <f>IF(N325="základní",J325,0)</f>
        <v>0</v>
      </c>
      <c r="BF325" s="158">
        <f>IF(N325="snížená",J325,0)</f>
        <v>0</v>
      </c>
      <c r="BG325" s="158">
        <f>IF(N325="zákl. přenesená",J325,0)</f>
        <v>0</v>
      </c>
      <c r="BH325" s="158">
        <f>IF(N325="sníž. přenesená",J325,0)</f>
        <v>0</v>
      </c>
      <c r="BI325" s="158">
        <f>IF(N325="nulová",J325,0)</f>
        <v>0</v>
      </c>
      <c r="BJ325" s="18" t="s">
        <v>8</v>
      </c>
      <c r="BK325" s="158">
        <f>ROUND(I325*H325,0)</f>
        <v>0</v>
      </c>
      <c r="BL325" s="18" t="s">
        <v>298</v>
      </c>
      <c r="BM325" s="157" t="s">
        <v>521</v>
      </c>
    </row>
    <row r="326" spans="1:65" s="13" customFormat="1" ht="11.25">
      <c r="B326" s="159"/>
      <c r="D326" s="160" t="s">
        <v>192</v>
      </c>
      <c r="E326" s="161" t="s">
        <v>1</v>
      </c>
      <c r="F326" s="162" t="s">
        <v>522</v>
      </c>
      <c r="H326" s="163">
        <v>13.8</v>
      </c>
      <c r="I326" s="164"/>
      <c r="L326" s="159"/>
      <c r="M326" s="165"/>
      <c r="N326" s="166"/>
      <c r="O326" s="166"/>
      <c r="P326" s="166"/>
      <c r="Q326" s="166"/>
      <c r="R326" s="166"/>
      <c r="S326" s="166"/>
      <c r="T326" s="167"/>
      <c r="AT326" s="161" t="s">
        <v>192</v>
      </c>
      <c r="AU326" s="161" t="s">
        <v>85</v>
      </c>
      <c r="AV326" s="13" t="s">
        <v>85</v>
      </c>
      <c r="AW326" s="13" t="s">
        <v>33</v>
      </c>
      <c r="AX326" s="13" t="s">
        <v>77</v>
      </c>
      <c r="AY326" s="161" t="s">
        <v>184</v>
      </c>
    </row>
    <row r="327" spans="1:65" s="13" customFormat="1" ht="11.25">
      <c r="B327" s="159"/>
      <c r="D327" s="160" t="s">
        <v>192</v>
      </c>
      <c r="E327" s="161" t="s">
        <v>1</v>
      </c>
      <c r="F327" s="162" t="s">
        <v>523</v>
      </c>
      <c r="H327" s="163">
        <v>5.0999999999999996</v>
      </c>
      <c r="I327" s="164"/>
      <c r="L327" s="159"/>
      <c r="M327" s="165"/>
      <c r="N327" s="166"/>
      <c r="O327" s="166"/>
      <c r="P327" s="166"/>
      <c r="Q327" s="166"/>
      <c r="R327" s="166"/>
      <c r="S327" s="166"/>
      <c r="T327" s="167"/>
      <c r="AT327" s="161" t="s">
        <v>192</v>
      </c>
      <c r="AU327" s="161" t="s">
        <v>85</v>
      </c>
      <c r="AV327" s="13" t="s">
        <v>85</v>
      </c>
      <c r="AW327" s="13" t="s">
        <v>33</v>
      </c>
      <c r="AX327" s="13" t="s">
        <v>77</v>
      </c>
      <c r="AY327" s="161" t="s">
        <v>184</v>
      </c>
    </row>
    <row r="328" spans="1:65" s="13" customFormat="1" ht="11.25">
      <c r="B328" s="159"/>
      <c r="D328" s="160" t="s">
        <v>192</v>
      </c>
      <c r="E328" s="161" t="s">
        <v>1</v>
      </c>
      <c r="F328" s="162" t="s">
        <v>524</v>
      </c>
      <c r="H328" s="163">
        <v>13.95</v>
      </c>
      <c r="I328" s="164"/>
      <c r="L328" s="159"/>
      <c r="M328" s="165"/>
      <c r="N328" s="166"/>
      <c r="O328" s="166"/>
      <c r="P328" s="166"/>
      <c r="Q328" s="166"/>
      <c r="R328" s="166"/>
      <c r="S328" s="166"/>
      <c r="T328" s="167"/>
      <c r="AT328" s="161" t="s">
        <v>192</v>
      </c>
      <c r="AU328" s="161" t="s">
        <v>85</v>
      </c>
      <c r="AV328" s="13" t="s">
        <v>85</v>
      </c>
      <c r="AW328" s="13" t="s">
        <v>33</v>
      </c>
      <c r="AX328" s="13" t="s">
        <v>77</v>
      </c>
      <c r="AY328" s="161" t="s">
        <v>184</v>
      </c>
    </row>
    <row r="329" spans="1:65" s="13" customFormat="1" ht="11.25">
      <c r="B329" s="159"/>
      <c r="D329" s="160" t="s">
        <v>192</v>
      </c>
      <c r="E329" s="161" t="s">
        <v>1</v>
      </c>
      <c r="F329" s="162" t="s">
        <v>525</v>
      </c>
      <c r="H329" s="163">
        <v>13.95</v>
      </c>
      <c r="I329" s="164"/>
      <c r="L329" s="159"/>
      <c r="M329" s="165"/>
      <c r="N329" s="166"/>
      <c r="O329" s="166"/>
      <c r="P329" s="166"/>
      <c r="Q329" s="166"/>
      <c r="R329" s="166"/>
      <c r="S329" s="166"/>
      <c r="T329" s="167"/>
      <c r="AT329" s="161" t="s">
        <v>192</v>
      </c>
      <c r="AU329" s="161" t="s">
        <v>85</v>
      </c>
      <c r="AV329" s="13" t="s">
        <v>85</v>
      </c>
      <c r="AW329" s="13" t="s">
        <v>33</v>
      </c>
      <c r="AX329" s="13" t="s">
        <v>77</v>
      </c>
      <c r="AY329" s="161" t="s">
        <v>184</v>
      </c>
    </row>
    <row r="330" spans="1:65" s="13" customFormat="1" ht="11.25">
      <c r="B330" s="159"/>
      <c r="D330" s="160" t="s">
        <v>192</v>
      </c>
      <c r="E330" s="161" t="s">
        <v>1</v>
      </c>
      <c r="F330" s="162" t="s">
        <v>526</v>
      </c>
      <c r="H330" s="163">
        <v>9.9</v>
      </c>
      <c r="I330" s="164"/>
      <c r="L330" s="159"/>
      <c r="M330" s="165"/>
      <c r="N330" s="166"/>
      <c r="O330" s="166"/>
      <c r="P330" s="166"/>
      <c r="Q330" s="166"/>
      <c r="R330" s="166"/>
      <c r="S330" s="166"/>
      <c r="T330" s="167"/>
      <c r="AT330" s="161" t="s">
        <v>192</v>
      </c>
      <c r="AU330" s="161" t="s">
        <v>85</v>
      </c>
      <c r="AV330" s="13" t="s">
        <v>85</v>
      </c>
      <c r="AW330" s="13" t="s">
        <v>33</v>
      </c>
      <c r="AX330" s="13" t="s">
        <v>77</v>
      </c>
      <c r="AY330" s="161" t="s">
        <v>184</v>
      </c>
    </row>
    <row r="331" spans="1:65" s="13" customFormat="1" ht="11.25">
      <c r="B331" s="159"/>
      <c r="D331" s="160" t="s">
        <v>192</v>
      </c>
      <c r="E331" s="161" t="s">
        <v>1</v>
      </c>
      <c r="F331" s="162" t="s">
        <v>527</v>
      </c>
      <c r="H331" s="163">
        <v>15</v>
      </c>
      <c r="I331" s="164"/>
      <c r="L331" s="159"/>
      <c r="M331" s="165"/>
      <c r="N331" s="166"/>
      <c r="O331" s="166"/>
      <c r="P331" s="166"/>
      <c r="Q331" s="166"/>
      <c r="R331" s="166"/>
      <c r="S331" s="166"/>
      <c r="T331" s="167"/>
      <c r="AT331" s="161" t="s">
        <v>192</v>
      </c>
      <c r="AU331" s="161" t="s">
        <v>85</v>
      </c>
      <c r="AV331" s="13" t="s">
        <v>85</v>
      </c>
      <c r="AW331" s="13" t="s">
        <v>33</v>
      </c>
      <c r="AX331" s="13" t="s">
        <v>77</v>
      </c>
      <c r="AY331" s="161" t="s">
        <v>184</v>
      </c>
    </row>
    <row r="332" spans="1:65" s="14" customFormat="1" ht="11.25">
      <c r="B332" s="168"/>
      <c r="D332" s="160" t="s">
        <v>192</v>
      </c>
      <c r="E332" s="169" t="s">
        <v>120</v>
      </c>
      <c r="F332" s="170" t="s">
        <v>196</v>
      </c>
      <c r="H332" s="171">
        <v>71.7</v>
      </c>
      <c r="I332" s="172"/>
      <c r="L332" s="168"/>
      <c r="M332" s="173"/>
      <c r="N332" s="174"/>
      <c r="O332" s="174"/>
      <c r="P332" s="174"/>
      <c r="Q332" s="174"/>
      <c r="R332" s="174"/>
      <c r="S332" s="174"/>
      <c r="T332" s="175"/>
      <c r="AT332" s="169" t="s">
        <v>192</v>
      </c>
      <c r="AU332" s="169" t="s">
        <v>85</v>
      </c>
      <c r="AV332" s="14" t="s">
        <v>88</v>
      </c>
      <c r="AW332" s="14" t="s">
        <v>33</v>
      </c>
      <c r="AX332" s="14" t="s">
        <v>8</v>
      </c>
      <c r="AY332" s="169" t="s">
        <v>184</v>
      </c>
    </row>
    <row r="333" spans="1:65" s="2" customFormat="1" ht="24.2" customHeight="1">
      <c r="A333" s="33"/>
      <c r="B333" s="145"/>
      <c r="C333" s="146" t="s">
        <v>528</v>
      </c>
      <c r="D333" s="146" t="s">
        <v>186</v>
      </c>
      <c r="E333" s="147" t="s">
        <v>529</v>
      </c>
      <c r="F333" s="148" t="s">
        <v>530</v>
      </c>
      <c r="G333" s="149" t="s">
        <v>246</v>
      </c>
      <c r="H333" s="150">
        <v>81.06</v>
      </c>
      <c r="I333" s="151"/>
      <c r="J333" s="152">
        <f>ROUND(I333*H333,0)</f>
        <v>0</v>
      </c>
      <c r="K333" s="148" t="s">
        <v>190</v>
      </c>
      <c r="L333" s="34"/>
      <c r="M333" s="153" t="s">
        <v>1</v>
      </c>
      <c r="N333" s="154" t="s">
        <v>42</v>
      </c>
      <c r="O333" s="59"/>
      <c r="P333" s="155">
        <f>O333*H333</f>
        <v>0</v>
      </c>
      <c r="Q333" s="155">
        <v>2.6810899999999999E-2</v>
      </c>
      <c r="R333" s="155">
        <f>Q333*H333</f>
        <v>2.173291554</v>
      </c>
      <c r="S333" s="155">
        <v>0</v>
      </c>
      <c r="T333" s="156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57" t="s">
        <v>298</v>
      </c>
      <c r="AT333" s="157" t="s">
        <v>186</v>
      </c>
      <c r="AU333" s="157" t="s">
        <v>85</v>
      </c>
      <c r="AY333" s="18" t="s">
        <v>184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</v>
      </c>
      <c r="BK333" s="158">
        <f>ROUND(I333*H333,0)</f>
        <v>0</v>
      </c>
      <c r="BL333" s="18" t="s">
        <v>298</v>
      </c>
      <c r="BM333" s="157" t="s">
        <v>531</v>
      </c>
    </row>
    <row r="334" spans="1:65" s="13" customFormat="1" ht="11.25">
      <c r="B334" s="159"/>
      <c r="D334" s="160" t="s">
        <v>192</v>
      </c>
      <c r="E334" s="161" t="s">
        <v>1</v>
      </c>
      <c r="F334" s="162" t="s">
        <v>532</v>
      </c>
      <c r="H334" s="163">
        <v>13.71</v>
      </c>
      <c r="I334" s="164"/>
      <c r="L334" s="159"/>
      <c r="M334" s="165"/>
      <c r="N334" s="166"/>
      <c r="O334" s="166"/>
      <c r="P334" s="166"/>
      <c r="Q334" s="166"/>
      <c r="R334" s="166"/>
      <c r="S334" s="166"/>
      <c r="T334" s="167"/>
      <c r="AT334" s="161" t="s">
        <v>192</v>
      </c>
      <c r="AU334" s="161" t="s">
        <v>85</v>
      </c>
      <c r="AV334" s="13" t="s">
        <v>85</v>
      </c>
      <c r="AW334" s="13" t="s">
        <v>33</v>
      </c>
      <c r="AX334" s="13" t="s">
        <v>77</v>
      </c>
      <c r="AY334" s="161" t="s">
        <v>184</v>
      </c>
    </row>
    <row r="335" spans="1:65" s="13" customFormat="1" ht="11.25">
      <c r="B335" s="159"/>
      <c r="D335" s="160" t="s">
        <v>192</v>
      </c>
      <c r="E335" s="161" t="s">
        <v>1</v>
      </c>
      <c r="F335" s="162" t="s">
        <v>533</v>
      </c>
      <c r="H335" s="163">
        <v>16.649999999999999</v>
      </c>
      <c r="I335" s="164"/>
      <c r="L335" s="159"/>
      <c r="M335" s="165"/>
      <c r="N335" s="166"/>
      <c r="O335" s="166"/>
      <c r="P335" s="166"/>
      <c r="Q335" s="166"/>
      <c r="R335" s="166"/>
      <c r="S335" s="166"/>
      <c r="T335" s="167"/>
      <c r="AT335" s="161" t="s">
        <v>192</v>
      </c>
      <c r="AU335" s="161" t="s">
        <v>85</v>
      </c>
      <c r="AV335" s="13" t="s">
        <v>85</v>
      </c>
      <c r="AW335" s="13" t="s">
        <v>33</v>
      </c>
      <c r="AX335" s="13" t="s">
        <v>77</v>
      </c>
      <c r="AY335" s="161" t="s">
        <v>184</v>
      </c>
    </row>
    <row r="336" spans="1:65" s="13" customFormat="1" ht="11.25">
      <c r="B336" s="159"/>
      <c r="D336" s="160" t="s">
        <v>192</v>
      </c>
      <c r="E336" s="161" t="s">
        <v>1</v>
      </c>
      <c r="F336" s="162" t="s">
        <v>534</v>
      </c>
      <c r="H336" s="163">
        <v>6</v>
      </c>
      <c r="I336" s="164"/>
      <c r="L336" s="159"/>
      <c r="M336" s="165"/>
      <c r="N336" s="166"/>
      <c r="O336" s="166"/>
      <c r="P336" s="166"/>
      <c r="Q336" s="166"/>
      <c r="R336" s="166"/>
      <c r="S336" s="166"/>
      <c r="T336" s="167"/>
      <c r="AT336" s="161" t="s">
        <v>192</v>
      </c>
      <c r="AU336" s="161" t="s">
        <v>85</v>
      </c>
      <c r="AV336" s="13" t="s">
        <v>85</v>
      </c>
      <c r="AW336" s="13" t="s">
        <v>33</v>
      </c>
      <c r="AX336" s="13" t="s">
        <v>77</v>
      </c>
      <c r="AY336" s="161" t="s">
        <v>184</v>
      </c>
    </row>
    <row r="337" spans="1:65" s="13" customFormat="1" ht="11.25">
      <c r="B337" s="159"/>
      <c r="D337" s="160" t="s">
        <v>192</v>
      </c>
      <c r="E337" s="161" t="s">
        <v>1</v>
      </c>
      <c r="F337" s="162" t="s">
        <v>535</v>
      </c>
      <c r="H337" s="163">
        <v>6</v>
      </c>
      <c r="I337" s="164"/>
      <c r="L337" s="159"/>
      <c r="M337" s="165"/>
      <c r="N337" s="166"/>
      <c r="O337" s="166"/>
      <c r="P337" s="166"/>
      <c r="Q337" s="166"/>
      <c r="R337" s="166"/>
      <c r="S337" s="166"/>
      <c r="T337" s="167"/>
      <c r="AT337" s="161" t="s">
        <v>192</v>
      </c>
      <c r="AU337" s="161" t="s">
        <v>85</v>
      </c>
      <c r="AV337" s="13" t="s">
        <v>85</v>
      </c>
      <c r="AW337" s="13" t="s">
        <v>33</v>
      </c>
      <c r="AX337" s="13" t="s">
        <v>77</v>
      </c>
      <c r="AY337" s="161" t="s">
        <v>184</v>
      </c>
    </row>
    <row r="338" spans="1:65" s="13" customFormat="1" ht="11.25">
      <c r="B338" s="159"/>
      <c r="D338" s="160" t="s">
        <v>192</v>
      </c>
      <c r="E338" s="161" t="s">
        <v>1</v>
      </c>
      <c r="F338" s="162" t="s">
        <v>536</v>
      </c>
      <c r="H338" s="163">
        <v>23.085000000000001</v>
      </c>
      <c r="I338" s="164"/>
      <c r="L338" s="159"/>
      <c r="M338" s="165"/>
      <c r="N338" s="166"/>
      <c r="O338" s="166"/>
      <c r="P338" s="166"/>
      <c r="Q338" s="166"/>
      <c r="R338" s="166"/>
      <c r="S338" s="166"/>
      <c r="T338" s="167"/>
      <c r="AT338" s="161" t="s">
        <v>192</v>
      </c>
      <c r="AU338" s="161" t="s">
        <v>85</v>
      </c>
      <c r="AV338" s="13" t="s">
        <v>85</v>
      </c>
      <c r="AW338" s="13" t="s">
        <v>33</v>
      </c>
      <c r="AX338" s="13" t="s">
        <v>77</v>
      </c>
      <c r="AY338" s="161" t="s">
        <v>184</v>
      </c>
    </row>
    <row r="339" spans="1:65" s="13" customFormat="1" ht="11.25">
      <c r="B339" s="159"/>
      <c r="D339" s="160" t="s">
        <v>192</v>
      </c>
      <c r="E339" s="161" t="s">
        <v>1</v>
      </c>
      <c r="F339" s="162" t="s">
        <v>537</v>
      </c>
      <c r="H339" s="163">
        <v>15.615</v>
      </c>
      <c r="I339" s="164"/>
      <c r="L339" s="159"/>
      <c r="M339" s="165"/>
      <c r="N339" s="166"/>
      <c r="O339" s="166"/>
      <c r="P339" s="166"/>
      <c r="Q339" s="166"/>
      <c r="R339" s="166"/>
      <c r="S339" s="166"/>
      <c r="T339" s="167"/>
      <c r="AT339" s="161" t="s">
        <v>192</v>
      </c>
      <c r="AU339" s="161" t="s">
        <v>85</v>
      </c>
      <c r="AV339" s="13" t="s">
        <v>85</v>
      </c>
      <c r="AW339" s="13" t="s">
        <v>33</v>
      </c>
      <c r="AX339" s="13" t="s">
        <v>77</v>
      </c>
      <c r="AY339" s="161" t="s">
        <v>184</v>
      </c>
    </row>
    <row r="340" spans="1:65" s="14" customFormat="1" ht="11.25">
      <c r="B340" s="168"/>
      <c r="D340" s="160" t="s">
        <v>192</v>
      </c>
      <c r="E340" s="169" t="s">
        <v>123</v>
      </c>
      <c r="F340" s="170" t="s">
        <v>196</v>
      </c>
      <c r="H340" s="171">
        <v>81.06</v>
      </c>
      <c r="I340" s="172"/>
      <c r="L340" s="168"/>
      <c r="M340" s="173"/>
      <c r="N340" s="174"/>
      <c r="O340" s="174"/>
      <c r="P340" s="174"/>
      <c r="Q340" s="174"/>
      <c r="R340" s="174"/>
      <c r="S340" s="174"/>
      <c r="T340" s="175"/>
      <c r="AT340" s="169" t="s">
        <v>192</v>
      </c>
      <c r="AU340" s="169" t="s">
        <v>85</v>
      </c>
      <c r="AV340" s="14" t="s">
        <v>88</v>
      </c>
      <c r="AW340" s="14" t="s">
        <v>33</v>
      </c>
      <c r="AX340" s="14" t="s">
        <v>8</v>
      </c>
      <c r="AY340" s="169" t="s">
        <v>184</v>
      </c>
    </row>
    <row r="341" spans="1:65" s="2" customFormat="1" ht="14.45" customHeight="1">
      <c r="A341" s="33"/>
      <c r="B341" s="145"/>
      <c r="C341" s="146" t="s">
        <v>538</v>
      </c>
      <c r="D341" s="146" t="s">
        <v>186</v>
      </c>
      <c r="E341" s="147" t="s">
        <v>539</v>
      </c>
      <c r="F341" s="148" t="s">
        <v>540</v>
      </c>
      <c r="G341" s="149" t="s">
        <v>246</v>
      </c>
      <c r="H341" s="150">
        <v>282.82499999999999</v>
      </c>
      <c r="I341" s="151"/>
      <c r="J341" s="152">
        <f>ROUND(I341*H341,0)</f>
        <v>0</v>
      </c>
      <c r="K341" s="148" t="s">
        <v>190</v>
      </c>
      <c r="L341" s="34"/>
      <c r="M341" s="153" t="s">
        <v>1</v>
      </c>
      <c r="N341" s="154" t="s">
        <v>42</v>
      </c>
      <c r="O341" s="59"/>
      <c r="P341" s="155">
        <f>O341*H341</f>
        <v>0</v>
      </c>
      <c r="Q341" s="155">
        <v>2.0000000000000001E-4</v>
      </c>
      <c r="R341" s="155">
        <f>Q341*H341</f>
        <v>5.6564999999999997E-2</v>
      </c>
      <c r="S341" s="155">
        <v>0</v>
      </c>
      <c r="T341" s="156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57" t="s">
        <v>298</v>
      </c>
      <c r="AT341" s="157" t="s">
        <v>186</v>
      </c>
      <c r="AU341" s="157" t="s">
        <v>85</v>
      </c>
      <c r="AY341" s="18" t="s">
        <v>184</v>
      </c>
      <c r="BE341" s="158">
        <f>IF(N341="základní",J341,0)</f>
        <v>0</v>
      </c>
      <c r="BF341" s="158">
        <f>IF(N341="snížená",J341,0)</f>
        <v>0</v>
      </c>
      <c r="BG341" s="158">
        <f>IF(N341="zákl. přenesená",J341,0)</f>
        <v>0</v>
      </c>
      <c r="BH341" s="158">
        <f>IF(N341="sníž. přenesená",J341,0)</f>
        <v>0</v>
      </c>
      <c r="BI341" s="158">
        <f>IF(N341="nulová",J341,0)</f>
        <v>0</v>
      </c>
      <c r="BJ341" s="18" t="s">
        <v>8</v>
      </c>
      <c r="BK341" s="158">
        <f>ROUND(I341*H341,0)</f>
        <v>0</v>
      </c>
      <c r="BL341" s="18" t="s">
        <v>298</v>
      </c>
      <c r="BM341" s="157" t="s">
        <v>541</v>
      </c>
    </row>
    <row r="342" spans="1:65" s="13" customFormat="1" ht="11.25">
      <c r="B342" s="159"/>
      <c r="D342" s="160" t="s">
        <v>192</v>
      </c>
      <c r="E342" s="161" t="s">
        <v>1</v>
      </c>
      <c r="F342" s="162" t="s">
        <v>542</v>
      </c>
      <c r="H342" s="163">
        <v>282.82499999999999</v>
      </c>
      <c r="I342" s="164"/>
      <c r="L342" s="159"/>
      <c r="M342" s="165"/>
      <c r="N342" s="166"/>
      <c r="O342" s="166"/>
      <c r="P342" s="166"/>
      <c r="Q342" s="166"/>
      <c r="R342" s="166"/>
      <c r="S342" s="166"/>
      <c r="T342" s="167"/>
      <c r="AT342" s="161" t="s">
        <v>192</v>
      </c>
      <c r="AU342" s="161" t="s">
        <v>85</v>
      </c>
      <c r="AV342" s="13" t="s">
        <v>85</v>
      </c>
      <c r="AW342" s="13" t="s">
        <v>33</v>
      </c>
      <c r="AX342" s="13" t="s">
        <v>8</v>
      </c>
      <c r="AY342" s="161" t="s">
        <v>184</v>
      </c>
    </row>
    <row r="343" spans="1:65" s="2" customFormat="1" ht="24.2" customHeight="1">
      <c r="A343" s="33"/>
      <c r="B343" s="145"/>
      <c r="C343" s="146" t="s">
        <v>543</v>
      </c>
      <c r="D343" s="146" t="s">
        <v>186</v>
      </c>
      <c r="E343" s="147" t="s">
        <v>544</v>
      </c>
      <c r="F343" s="148" t="s">
        <v>545</v>
      </c>
      <c r="G343" s="149" t="s">
        <v>246</v>
      </c>
      <c r="H343" s="150">
        <v>7.56</v>
      </c>
      <c r="I343" s="151"/>
      <c r="J343" s="152">
        <f>ROUND(I343*H343,0)</f>
        <v>0</v>
      </c>
      <c r="K343" s="148" t="s">
        <v>190</v>
      </c>
      <c r="L343" s="34"/>
      <c r="M343" s="153" t="s">
        <v>1</v>
      </c>
      <c r="N343" s="154" t="s">
        <v>42</v>
      </c>
      <c r="O343" s="59"/>
      <c r="P343" s="155">
        <f>O343*H343</f>
        <v>0</v>
      </c>
      <c r="Q343" s="155">
        <v>1.3550400000000001E-2</v>
      </c>
      <c r="R343" s="155">
        <f>Q343*H343</f>
        <v>0.10244102400000001</v>
      </c>
      <c r="S343" s="155">
        <v>0</v>
      </c>
      <c r="T343" s="156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57" t="s">
        <v>298</v>
      </c>
      <c r="AT343" s="157" t="s">
        <v>186</v>
      </c>
      <c r="AU343" s="157" t="s">
        <v>85</v>
      </c>
      <c r="AY343" s="18" t="s">
        <v>184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8" t="s">
        <v>8</v>
      </c>
      <c r="BK343" s="158">
        <f>ROUND(I343*H343,0)</f>
        <v>0</v>
      </c>
      <c r="BL343" s="18" t="s">
        <v>298</v>
      </c>
      <c r="BM343" s="157" t="s">
        <v>546</v>
      </c>
    </row>
    <row r="344" spans="1:65" s="13" customFormat="1" ht="11.25">
      <c r="B344" s="159"/>
      <c r="D344" s="160" t="s">
        <v>192</v>
      </c>
      <c r="E344" s="161" t="s">
        <v>1</v>
      </c>
      <c r="F344" s="162" t="s">
        <v>547</v>
      </c>
      <c r="H344" s="163">
        <v>7.56</v>
      </c>
      <c r="I344" s="164"/>
      <c r="L344" s="159"/>
      <c r="M344" s="165"/>
      <c r="N344" s="166"/>
      <c r="O344" s="166"/>
      <c r="P344" s="166"/>
      <c r="Q344" s="166"/>
      <c r="R344" s="166"/>
      <c r="S344" s="166"/>
      <c r="T344" s="167"/>
      <c r="AT344" s="161" t="s">
        <v>192</v>
      </c>
      <c r="AU344" s="161" t="s">
        <v>85</v>
      </c>
      <c r="AV344" s="13" t="s">
        <v>85</v>
      </c>
      <c r="AW344" s="13" t="s">
        <v>33</v>
      </c>
      <c r="AX344" s="13" t="s">
        <v>77</v>
      </c>
      <c r="AY344" s="161" t="s">
        <v>184</v>
      </c>
    </row>
    <row r="345" spans="1:65" s="14" customFormat="1" ht="11.25">
      <c r="B345" s="168"/>
      <c r="D345" s="160" t="s">
        <v>192</v>
      </c>
      <c r="E345" s="169" t="s">
        <v>126</v>
      </c>
      <c r="F345" s="170" t="s">
        <v>196</v>
      </c>
      <c r="H345" s="171">
        <v>7.56</v>
      </c>
      <c r="I345" s="172"/>
      <c r="L345" s="168"/>
      <c r="M345" s="173"/>
      <c r="N345" s="174"/>
      <c r="O345" s="174"/>
      <c r="P345" s="174"/>
      <c r="Q345" s="174"/>
      <c r="R345" s="174"/>
      <c r="S345" s="174"/>
      <c r="T345" s="175"/>
      <c r="AT345" s="169" t="s">
        <v>192</v>
      </c>
      <c r="AU345" s="169" t="s">
        <v>85</v>
      </c>
      <c r="AV345" s="14" t="s">
        <v>88</v>
      </c>
      <c r="AW345" s="14" t="s">
        <v>33</v>
      </c>
      <c r="AX345" s="14" t="s">
        <v>8</v>
      </c>
      <c r="AY345" s="169" t="s">
        <v>184</v>
      </c>
    </row>
    <row r="346" spans="1:65" s="2" customFormat="1" ht="14.45" customHeight="1">
      <c r="A346" s="33"/>
      <c r="B346" s="145"/>
      <c r="C346" s="146" t="s">
        <v>548</v>
      </c>
      <c r="D346" s="146" t="s">
        <v>186</v>
      </c>
      <c r="E346" s="147" t="s">
        <v>549</v>
      </c>
      <c r="F346" s="148" t="s">
        <v>550</v>
      </c>
      <c r="G346" s="149" t="s">
        <v>246</v>
      </c>
      <c r="H346" s="150">
        <v>7.56</v>
      </c>
      <c r="I346" s="151"/>
      <c r="J346" s="152">
        <f>ROUND(I346*H346,0)</f>
        <v>0</v>
      </c>
      <c r="K346" s="148" t="s">
        <v>190</v>
      </c>
      <c r="L346" s="34"/>
      <c r="M346" s="153" t="s">
        <v>1</v>
      </c>
      <c r="N346" s="154" t="s">
        <v>42</v>
      </c>
      <c r="O346" s="59"/>
      <c r="P346" s="155">
        <f>O346*H346</f>
        <v>0</v>
      </c>
      <c r="Q346" s="155">
        <v>1E-4</v>
      </c>
      <c r="R346" s="155">
        <f>Q346*H346</f>
        <v>7.5599999999999994E-4</v>
      </c>
      <c r="S346" s="155">
        <v>0</v>
      </c>
      <c r="T346" s="156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57" t="s">
        <v>298</v>
      </c>
      <c r="AT346" s="157" t="s">
        <v>186</v>
      </c>
      <c r="AU346" s="157" t="s">
        <v>85</v>
      </c>
      <c r="AY346" s="18" t="s">
        <v>184</v>
      </c>
      <c r="BE346" s="158">
        <f>IF(N346="základní",J346,0)</f>
        <v>0</v>
      </c>
      <c r="BF346" s="158">
        <f>IF(N346="snížená",J346,0)</f>
        <v>0</v>
      </c>
      <c r="BG346" s="158">
        <f>IF(N346="zákl. přenesená",J346,0)</f>
        <v>0</v>
      </c>
      <c r="BH346" s="158">
        <f>IF(N346="sníž. přenesená",J346,0)</f>
        <v>0</v>
      </c>
      <c r="BI346" s="158">
        <f>IF(N346="nulová",J346,0)</f>
        <v>0</v>
      </c>
      <c r="BJ346" s="18" t="s">
        <v>8</v>
      </c>
      <c r="BK346" s="158">
        <f>ROUND(I346*H346,0)</f>
        <v>0</v>
      </c>
      <c r="BL346" s="18" t="s">
        <v>298</v>
      </c>
      <c r="BM346" s="157" t="s">
        <v>551</v>
      </c>
    </row>
    <row r="347" spans="1:65" s="13" customFormat="1" ht="11.25">
      <c r="B347" s="159"/>
      <c r="D347" s="160" t="s">
        <v>192</v>
      </c>
      <c r="E347" s="161" t="s">
        <v>1</v>
      </c>
      <c r="F347" s="162" t="s">
        <v>126</v>
      </c>
      <c r="H347" s="163">
        <v>7.56</v>
      </c>
      <c r="I347" s="164"/>
      <c r="L347" s="159"/>
      <c r="M347" s="165"/>
      <c r="N347" s="166"/>
      <c r="O347" s="166"/>
      <c r="P347" s="166"/>
      <c r="Q347" s="166"/>
      <c r="R347" s="166"/>
      <c r="S347" s="166"/>
      <c r="T347" s="167"/>
      <c r="AT347" s="161" t="s">
        <v>192</v>
      </c>
      <c r="AU347" s="161" t="s">
        <v>85</v>
      </c>
      <c r="AV347" s="13" t="s">
        <v>85</v>
      </c>
      <c r="AW347" s="13" t="s">
        <v>33</v>
      </c>
      <c r="AX347" s="13" t="s">
        <v>8</v>
      </c>
      <c r="AY347" s="161" t="s">
        <v>184</v>
      </c>
    </row>
    <row r="348" spans="1:65" s="2" customFormat="1" ht="24.2" customHeight="1">
      <c r="A348" s="33"/>
      <c r="B348" s="145"/>
      <c r="C348" s="146" t="s">
        <v>552</v>
      </c>
      <c r="D348" s="146" t="s">
        <v>186</v>
      </c>
      <c r="E348" s="147" t="s">
        <v>553</v>
      </c>
      <c r="F348" s="148" t="s">
        <v>554</v>
      </c>
      <c r="G348" s="149" t="s">
        <v>246</v>
      </c>
      <c r="H348" s="150">
        <v>264.79000000000002</v>
      </c>
      <c r="I348" s="151"/>
      <c r="J348" s="152">
        <f>ROUND(I348*H348,0)</f>
        <v>0</v>
      </c>
      <c r="K348" s="148" t="s">
        <v>190</v>
      </c>
      <c r="L348" s="34"/>
      <c r="M348" s="153" t="s">
        <v>1</v>
      </c>
      <c r="N348" s="154" t="s">
        <v>42</v>
      </c>
      <c r="O348" s="59"/>
      <c r="P348" s="155">
        <f>O348*H348</f>
        <v>0</v>
      </c>
      <c r="Q348" s="155">
        <v>1.22014909E-2</v>
      </c>
      <c r="R348" s="155">
        <f>Q348*H348</f>
        <v>3.2308327754110002</v>
      </c>
      <c r="S348" s="155">
        <v>0</v>
      </c>
      <c r="T348" s="156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57" t="s">
        <v>298</v>
      </c>
      <c r="AT348" s="157" t="s">
        <v>186</v>
      </c>
      <c r="AU348" s="157" t="s">
        <v>85</v>
      </c>
      <c r="AY348" s="18" t="s">
        <v>184</v>
      </c>
      <c r="BE348" s="158">
        <f>IF(N348="základní",J348,0)</f>
        <v>0</v>
      </c>
      <c r="BF348" s="158">
        <f>IF(N348="snížená",J348,0)</f>
        <v>0</v>
      </c>
      <c r="BG348" s="158">
        <f>IF(N348="zákl. přenesená",J348,0)</f>
        <v>0</v>
      </c>
      <c r="BH348" s="158">
        <f>IF(N348="sníž. přenesená",J348,0)</f>
        <v>0</v>
      </c>
      <c r="BI348" s="158">
        <f>IF(N348="nulová",J348,0)</f>
        <v>0</v>
      </c>
      <c r="BJ348" s="18" t="s">
        <v>8</v>
      </c>
      <c r="BK348" s="158">
        <f>ROUND(I348*H348,0)</f>
        <v>0</v>
      </c>
      <c r="BL348" s="18" t="s">
        <v>298</v>
      </c>
      <c r="BM348" s="157" t="s">
        <v>555</v>
      </c>
    </row>
    <row r="349" spans="1:65" s="13" customFormat="1" ht="22.5">
      <c r="B349" s="159"/>
      <c r="D349" s="160" t="s">
        <v>192</v>
      </c>
      <c r="E349" s="161" t="s">
        <v>1</v>
      </c>
      <c r="F349" s="162" t="s">
        <v>556</v>
      </c>
      <c r="H349" s="163">
        <v>264.79000000000002</v>
      </c>
      <c r="I349" s="164"/>
      <c r="L349" s="159"/>
      <c r="M349" s="165"/>
      <c r="N349" s="166"/>
      <c r="O349" s="166"/>
      <c r="P349" s="166"/>
      <c r="Q349" s="166"/>
      <c r="R349" s="166"/>
      <c r="S349" s="166"/>
      <c r="T349" s="167"/>
      <c r="AT349" s="161" t="s">
        <v>192</v>
      </c>
      <c r="AU349" s="161" t="s">
        <v>85</v>
      </c>
      <c r="AV349" s="13" t="s">
        <v>85</v>
      </c>
      <c r="AW349" s="13" t="s">
        <v>33</v>
      </c>
      <c r="AX349" s="13" t="s">
        <v>77</v>
      </c>
      <c r="AY349" s="161" t="s">
        <v>184</v>
      </c>
    </row>
    <row r="350" spans="1:65" s="14" customFormat="1" ht="11.25">
      <c r="B350" s="168"/>
      <c r="D350" s="160" t="s">
        <v>192</v>
      </c>
      <c r="E350" s="169" t="s">
        <v>129</v>
      </c>
      <c r="F350" s="170" t="s">
        <v>196</v>
      </c>
      <c r="H350" s="171">
        <v>264.79000000000002</v>
      </c>
      <c r="I350" s="172"/>
      <c r="L350" s="168"/>
      <c r="M350" s="173"/>
      <c r="N350" s="174"/>
      <c r="O350" s="174"/>
      <c r="P350" s="174"/>
      <c r="Q350" s="174"/>
      <c r="R350" s="174"/>
      <c r="S350" s="174"/>
      <c r="T350" s="175"/>
      <c r="AT350" s="169" t="s">
        <v>192</v>
      </c>
      <c r="AU350" s="169" t="s">
        <v>85</v>
      </c>
      <c r="AV350" s="14" t="s">
        <v>88</v>
      </c>
      <c r="AW350" s="14" t="s">
        <v>33</v>
      </c>
      <c r="AX350" s="14" t="s">
        <v>8</v>
      </c>
      <c r="AY350" s="169" t="s">
        <v>184</v>
      </c>
    </row>
    <row r="351" spans="1:65" s="2" customFormat="1" ht="24.2" customHeight="1">
      <c r="A351" s="33"/>
      <c r="B351" s="145"/>
      <c r="C351" s="146" t="s">
        <v>557</v>
      </c>
      <c r="D351" s="146" t="s">
        <v>186</v>
      </c>
      <c r="E351" s="147" t="s">
        <v>558</v>
      </c>
      <c r="F351" s="148" t="s">
        <v>559</v>
      </c>
      <c r="G351" s="149" t="s">
        <v>246</v>
      </c>
      <c r="H351" s="150">
        <v>11.6</v>
      </c>
      <c r="I351" s="151"/>
      <c r="J351" s="152">
        <f>ROUND(I351*H351,0)</f>
        <v>0</v>
      </c>
      <c r="K351" s="148" t="s">
        <v>190</v>
      </c>
      <c r="L351" s="34"/>
      <c r="M351" s="153" t="s">
        <v>1</v>
      </c>
      <c r="N351" s="154" t="s">
        <v>42</v>
      </c>
      <c r="O351" s="59"/>
      <c r="P351" s="155">
        <f>O351*H351</f>
        <v>0</v>
      </c>
      <c r="Q351" s="155">
        <v>2.4873719999999998E-2</v>
      </c>
      <c r="R351" s="155">
        <f>Q351*H351</f>
        <v>0.28853515199999996</v>
      </c>
      <c r="S351" s="155">
        <v>0</v>
      </c>
      <c r="T351" s="156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57" t="s">
        <v>298</v>
      </c>
      <c r="AT351" s="157" t="s">
        <v>186</v>
      </c>
      <c r="AU351" s="157" t="s">
        <v>85</v>
      </c>
      <c r="AY351" s="18" t="s">
        <v>184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8" t="s">
        <v>8</v>
      </c>
      <c r="BK351" s="158">
        <f>ROUND(I351*H351,0)</f>
        <v>0</v>
      </c>
      <c r="BL351" s="18" t="s">
        <v>298</v>
      </c>
      <c r="BM351" s="157" t="s">
        <v>560</v>
      </c>
    </row>
    <row r="352" spans="1:65" s="13" customFormat="1" ht="11.25">
      <c r="B352" s="159"/>
      <c r="D352" s="160" t="s">
        <v>192</v>
      </c>
      <c r="E352" s="161" t="s">
        <v>1</v>
      </c>
      <c r="F352" s="162" t="s">
        <v>561</v>
      </c>
      <c r="H352" s="163">
        <v>11.6</v>
      </c>
      <c r="I352" s="164"/>
      <c r="L352" s="159"/>
      <c r="M352" s="165"/>
      <c r="N352" s="166"/>
      <c r="O352" s="166"/>
      <c r="P352" s="166"/>
      <c r="Q352" s="166"/>
      <c r="R352" s="166"/>
      <c r="S352" s="166"/>
      <c r="T352" s="167"/>
      <c r="AT352" s="161" t="s">
        <v>192</v>
      </c>
      <c r="AU352" s="161" t="s">
        <v>85</v>
      </c>
      <c r="AV352" s="13" t="s">
        <v>85</v>
      </c>
      <c r="AW352" s="13" t="s">
        <v>33</v>
      </c>
      <c r="AX352" s="13" t="s">
        <v>77</v>
      </c>
      <c r="AY352" s="161" t="s">
        <v>184</v>
      </c>
    </row>
    <row r="353" spans="1:65" s="14" customFormat="1" ht="11.25">
      <c r="B353" s="168"/>
      <c r="D353" s="160" t="s">
        <v>192</v>
      </c>
      <c r="E353" s="169" t="s">
        <v>135</v>
      </c>
      <c r="F353" s="170" t="s">
        <v>196</v>
      </c>
      <c r="H353" s="171">
        <v>11.6</v>
      </c>
      <c r="I353" s="172"/>
      <c r="L353" s="168"/>
      <c r="M353" s="173"/>
      <c r="N353" s="174"/>
      <c r="O353" s="174"/>
      <c r="P353" s="174"/>
      <c r="Q353" s="174"/>
      <c r="R353" s="174"/>
      <c r="S353" s="174"/>
      <c r="T353" s="175"/>
      <c r="AT353" s="169" t="s">
        <v>192</v>
      </c>
      <c r="AU353" s="169" t="s">
        <v>85</v>
      </c>
      <c r="AV353" s="14" t="s">
        <v>88</v>
      </c>
      <c r="AW353" s="14" t="s">
        <v>33</v>
      </c>
      <c r="AX353" s="14" t="s">
        <v>8</v>
      </c>
      <c r="AY353" s="169" t="s">
        <v>184</v>
      </c>
    </row>
    <row r="354" spans="1:65" s="2" customFormat="1" ht="24.2" customHeight="1">
      <c r="A354" s="33"/>
      <c r="B354" s="145"/>
      <c r="C354" s="146" t="s">
        <v>562</v>
      </c>
      <c r="D354" s="146" t="s">
        <v>186</v>
      </c>
      <c r="E354" s="147" t="s">
        <v>563</v>
      </c>
      <c r="F354" s="148" t="s">
        <v>564</v>
      </c>
      <c r="G354" s="149" t="s">
        <v>246</v>
      </c>
      <c r="H354" s="150">
        <v>32.770000000000003</v>
      </c>
      <c r="I354" s="151"/>
      <c r="J354" s="152">
        <f>ROUND(I354*H354,0)</f>
        <v>0</v>
      </c>
      <c r="K354" s="148" t="s">
        <v>190</v>
      </c>
      <c r="L354" s="34"/>
      <c r="M354" s="153" t="s">
        <v>1</v>
      </c>
      <c r="N354" s="154" t="s">
        <v>42</v>
      </c>
      <c r="O354" s="59"/>
      <c r="P354" s="155">
        <f>O354*H354</f>
        <v>0</v>
      </c>
      <c r="Q354" s="155">
        <v>1.2588719999999999E-2</v>
      </c>
      <c r="R354" s="155">
        <f>Q354*H354</f>
        <v>0.41253235440000002</v>
      </c>
      <c r="S354" s="155">
        <v>0</v>
      </c>
      <c r="T354" s="156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57" t="s">
        <v>298</v>
      </c>
      <c r="AT354" s="157" t="s">
        <v>186</v>
      </c>
      <c r="AU354" s="157" t="s">
        <v>85</v>
      </c>
      <c r="AY354" s="18" t="s">
        <v>184</v>
      </c>
      <c r="BE354" s="158">
        <f>IF(N354="základní",J354,0)</f>
        <v>0</v>
      </c>
      <c r="BF354" s="158">
        <f>IF(N354="snížená",J354,0)</f>
        <v>0</v>
      </c>
      <c r="BG354" s="158">
        <f>IF(N354="zákl. přenesená",J354,0)</f>
        <v>0</v>
      </c>
      <c r="BH354" s="158">
        <f>IF(N354="sníž. přenesená",J354,0)</f>
        <v>0</v>
      </c>
      <c r="BI354" s="158">
        <f>IF(N354="nulová",J354,0)</f>
        <v>0</v>
      </c>
      <c r="BJ354" s="18" t="s">
        <v>8</v>
      </c>
      <c r="BK354" s="158">
        <f>ROUND(I354*H354,0)</f>
        <v>0</v>
      </c>
      <c r="BL354" s="18" t="s">
        <v>298</v>
      </c>
      <c r="BM354" s="157" t="s">
        <v>565</v>
      </c>
    </row>
    <row r="355" spans="1:65" s="13" customFormat="1" ht="22.5">
      <c r="B355" s="159"/>
      <c r="D355" s="160" t="s">
        <v>192</v>
      </c>
      <c r="E355" s="161" t="s">
        <v>1</v>
      </c>
      <c r="F355" s="162" t="s">
        <v>566</v>
      </c>
      <c r="H355" s="163">
        <v>32.770000000000003</v>
      </c>
      <c r="I355" s="164"/>
      <c r="L355" s="159"/>
      <c r="M355" s="165"/>
      <c r="N355" s="166"/>
      <c r="O355" s="166"/>
      <c r="P355" s="166"/>
      <c r="Q355" s="166"/>
      <c r="R355" s="166"/>
      <c r="S355" s="166"/>
      <c r="T355" s="167"/>
      <c r="AT355" s="161" t="s">
        <v>192</v>
      </c>
      <c r="AU355" s="161" t="s">
        <v>85</v>
      </c>
      <c r="AV355" s="13" t="s">
        <v>85</v>
      </c>
      <c r="AW355" s="13" t="s">
        <v>33</v>
      </c>
      <c r="AX355" s="13" t="s">
        <v>77</v>
      </c>
      <c r="AY355" s="161" t="s">
        <v>184</v>
      </c>
    </row>
    <row r="356" spans="1:65" s="14" customFormat="1" ht="11.25">
      <c r="B356" s="168"/>
      <c r="D356" s="160" t="s">
        <v>192</v>
      </c>
      <c r="E356" s="169" t="s">
        <v>132</v>
      </c>
      <c r="F356" s="170" t="s">
        <v>196</v>
      </c>
      <c r="H356" s="171">
        <v>32.770000000000003</v>
      </c>
      <c r="I356" s="172"/>
      <c r="L356" s="168"/>
      <c r="M356" s="173"/>
      <c r="N356" s="174"/>
      <c r="O356" s="174"/>
      <c r="P356" s="174"/>
      <c r="Q356" s="174"/>
      <c r="R356" s="174"/>
      <c r="S356" s="174"/>
      <c r="T356" s="175"/>
      <c r="AT356" s="169" t="s">
        <v>192</v>
      </c>
      <c r="AU356" s="169" t="s">
        <v>85</v>
      </c>
      <c r="AV356" s="14" t="s">
        <v>88</v>
      </c>
      <c r="AW356" s="14" t="s">
        <v>33</v>
      </c>
      <c r="AX356" s="14" t="s">
        <v>8</v>
      </c>
      <c r="AY356" s="169" t="s">
        <v>184</v>
      </c>
    </row>
    <row r="357" spans="1:65" s="2" customFormat="1" ht="14.45" customHeight="1">
      <c r="A357" s="33"/>
      <c r="B357" s="145"/>
      <c r="C357" s="146" t="s">
        <v>567</v>
      </c>
      <c r="D357" s="146" t="s">
        <v>186</v>
      </c>
      <c r="E357" s="147" t="s">
        <v>568</v>
      </c>
      <c r="F357" s="148" t="s">
        <v>569</v>
      </c>
      <c r="G357" s="149" t="s">
        <v>246</v>
      </c>
      <c r="H357" s="150">
        <v>309.16000000000003</v>
      </c>
      <c r="I357" s="151"/>
      <c r="J357" s="152">
        <f>ROUND(I357*H357,0)</f>
        <v>0</v>
      </c>
      <c r="K357" s="148" t="s">
        <v>190</v>
      </c>
      <c r="L357" s="34"/>
      <c r="M357" s="153" t="s">
        <v>1</v>
      </c>
      <c r="N357" s="154" t="s">
        <v>42</v>
      </c>
      <c r="O357" s="59"/>
      <c r="P357" s="155">
        <f>O357*H357</f>
        <v>0</v>
      </c>
      <c r="Q357" s="155">
        <v>1E-4</v>
      </c>
      <c r="R357" s="155">
        <f>Q357*H357</f>
        <v>3.0916000000000003E-2</v>
      </c>
      <c r="S357" s="155">
        <v>0</v>
      </c>
      <c r="T357" s="156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57" t="s">
        <v>298</v>
      </c>
      <c r="AT357" s="157" t="s">
        <v>186</v>
      </c>
      <c r="AU357" s="157" t="s">
        <v>85</v>
      </c>
      <c r="AY357" s="18" t="s">
        <v>184</v>
      </c>
      <c r="BE357" s="158">
        <f>IF(N357="základní",J357,0)</f>
        <v>0</v>
      </c>
      <c r="BF357" s="158">
        <f>IF(N357="snížená",J357,0)</f>
        <v>0</v>
      </c>
      <c r="BG357" s="158">
        <f>IF(N357="zákl. přenesená",J357,0)</f>
        <v>0</v>
      </c>
      <c r="BH357" s="158">
        <f>IF(N357="sníž. přenesená",J357,0)</f>
        <v>0</v>
      </c>
      <c r="BI357" s="158">
        <f>IF(N357="nulová",J357,0)</f>
        <v>0</v>
      </c>
      <c r="BJ357" s="18" t="s">
        <v>8</v>
      </c>
      <c r="BK357" s="158">
        <f>ROUND(I357*H357,0)</f>
        <v>0</v>
      </c>
      <c r="BL357" s="18" t="s">
        <v>298</v>
      </c>
      <c r="BM357" s="157" t="s">
        <v>570</v>
      </c>
    </row>
    <row r="358" spans="1:65" s="13" customFormat="1" ht="11.25">
      <c r="B358" s="159"/>
      <c r="D358" s="160" t="s">
        <v>192</v>
      </c>
      <c r="E358" s="161" t="s">
        <v>1</v>
      </c>
      <c r="F358" s="162" t="s">
        <v>571</v>
      </c>
      <c r="H358" s="163">
        <v>297.56</v>
      </c>
      <c r="I358" s="164"/>
      <c r="L358" s="159"/>
      <c r="M358" s="165"/>
      <c r="N358" s="166"/>
      <c r="O358" s="166"/>
      <c r="P358" s="166"/>
      <c r="Q358" s="166"/>
      <c r="R358" s="166"/>
      <c r="S358" s="166"/>
      <c r="T358" s="167"/>
      <c r="AT358" s="161" t="s">
        <v>192</v>
      </c>
      <c r="AU358" s="161" t="s">
        <v>85</v>
      </c>
      <c r="AV358" s="13" t="s">
        <v>85</v>
      </c>
      <c r="AW358" s="13" t="s">
        <v>33</v>
      </c>
      <c r="AX358" s="13" t="s">
        <v>77</v>
      </c>
      <c r="AY358" s="161" t="s">
        <v>184</v>
      </c>
    </row>
    <row r="359" spans="1:65" s="13" customFormat="1" ht="11.25">
      <c r="B359" s="159"/>
      <c r="D359" s="160" t="s">
        <v>192</v>
      </c>
      <c r="E359" s="161" t="s">
        <v>1</v>
      </c>
      <c r="F359" s="162" t="s">
        <v>135</v>
      </c>
      <c r="H359" s="163">
        <v>11.6</v>
      </c>
      <c r="I359" s="164"/>
      <c r="L359" s="159"/>
      <c r="M359" s="165"/>
      <c r="N359" s="166"/>
      <c r="O359" s="166"/>
      <c r="P359" s="166"/>
      <c r="Q359" s="166"/>
      <c r="R359" s="166"/>
      <c r="S359" s="166"/>
      <c r="T359" s="167"/>
      <c r="AT359" s="161" t="s">
        <v>192</v>
      </c>
      <c r="AU359" s="161" t="s">
        <v>85</v>
      </c>
      <c r="AV359" s="13" t="s">
        <v>85</v>
      </c>
      <c r="AW359" s="13" t="s">
        <v>33</v>
      </c>
      <c r="AX359" s="13" t="s">
        <v>77</v>
      </c>
      <c r="AY359" s="161" t="s">
        <v>184</v>
      </c>
    </row>
    <row r="360" spans="1:65" s="14" customFormat="1" ht="11.25">
      <c r="B360" s="168"/>
      <c r="D360" s="160" t="s">
        <v>192</v>
      </c>
      <c r="E360" s="169" t="s">
        <v>1</v>
      </c>
      <c r="F360" s="170" t="s">
        <v>196</v>
      </c>
      <c r="H360" s="171">
        <v>309.16000000000003</v>
      </c>
      <c r="I360" s="172"/>
      <c r="L360" s="168"/>
      <c r="M360" s="173"/>
      <c r="N360" s="174"/>
      <c r="O360" s="174"/>
      <c r="P360" s="174"/>
      <c r="Q360" s="174"/>
      <c r="R360" s="174"/>
      <c r="S360" s="174"/>
      <c r="T360" s="175"/>
      <c r="AT360" s="169" t="s">
        <v>192</v>
      </c>
      <c r="AU360" s="169" t="s">
        <v>85</v>
      </c>
      <c r="AV360" s="14" t="s">
        <v>88</v>
      </c>
      <c r="AW360" s="14" t="s">
        <v>33</v>
      </c>
      <c r="AX360" s="14" t="s">
        <v>8</v>
      </c>
      <c r="AY360" s="169" t="s">
        <v>184</v>
      </c>
    </row>
    <row r="361" spans="1:65" s="2" customFormat="1" ht="14.45" customHeight="1">
      <c r="A361" s="33"/>
      <c r="B361" s="145"/>
      <c r="C361" s="146" t="s">
        <v>572</v>
      </c>
      <c r="D361" s="146" t="s">
        <v>186</v>
      </c>
      <c r="E361" s="147" t="s">
        <v>573</v>
      </c>
      <c r="F361" s="148" t="s">
        <v>574</v>
      </c>
      <c r="G361" s="149" t="s">
        <v>246</v>
      </c>
      <c r="H361" s="150">
        <v>297.56</v>
      </c>
      <c r="I361" s="151"/>
      <c r="J361" s="152">
        <f>ROUND(I361*H361,0)</f>
        <v>0</v>
      </c>
      <c r="K361" s="148" t="s">
        <v>190</v>
      </c>
      <c r="L361" s="34"/>
      <c r="M361" s="153" t="s">
        <v>1</v>
      </c>
      <c r="N361" s="154" t="s">
        <v>42</v>
      </c>
      <c r="O361" s="59"/>
      <c r="P361" s="155">
        <f>O361*H361</f>
        <v>0</v>
      </c>
      <c r="Q361" s="155">
        <v>0</v>
      </c>
      <c r="R361" s="155">
        <f>Q361*H361</f>
        <v>0</v>
      </c>
      <c r="S361" s="155">
        <v>0</v>
      </c>
      <c r="T361" s="156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57" t="s">
        <v>298</v>
      </c>
      <c r="AT361" s="157" t="s">
        <v>186</v>
      </c>
      <c r="AU361" s="157" t="s">
        <v>85</v>
      </c>
      <c r="AY361" s="18" t="s">
        <v>184</v>
      </c>
      <c r="BE361" s="158">
        <f>IF(N361="základní",J361,0)</f>
        <v>0</v>
      </c>
      <c r="BF361" s="158">
        <f>IF(N361="snížená",J361,0)</f>
        <v>0</v>
      </c>
      <c r="BG361" s="158">
        <f>IF(N361="zákl. přenesená",J361,0)</f>
        <v>0</v>
      </c>
      <c r="BH361" s="158">
        <f>IF(N361="sníž. přenesená",J361,0)</f>
        <v>0</v>
      </c>
      <c r="BI361" s="158">
        <f>IF(N361="nulová",J361,0)</f>
        <v>0</v>
      </c>
      <c r="BJ361" s="18" t="s">
        <v>8</v>
      </c>
      <c r="BK361" s="158">
        <f>ROUND(I361*H361,0)</f>
        <v>0</v>
      </c>
      <c r="BL361" s="18" t="s">
        <v>298</v>
      </c>
      <c r="BM361" s="157" t="s">
        <v>575</v>
      </c>
    </row>
    <row r="362" spans="1:65" s="13" customFormat="1" ht="11.25">
      <c r="B362" s="159"/>
      <c r="D362" s="160" t="s">
        <v>192</v>
      </c>
      <c r="E362" s="161" t="s">
        <v>1</v>
      </c>
      <c r="F362" s="162" t="s">
        <v>571</v>
      </c>
      <c r="H362" s="163">
        <v>297.56</v>
      </c>
      <c r="I362" s="164"/>
      <c r="L362" s="159"/>
      <c r="M362" s="165"/>
      <c r="N362" s="166"/>
      <c r="O362" s="166"/>
      <c r="P362" s="166"/>
      <c r="Q362" s="166"/>
      <c r="R362" s="166"/>
      <c r="S362" s="166"/>
      <c r="T362" s="167"/>
      <c r="AT362" s="161" t="s">
        <v>192</v>
      </c>
      <c r="AU362" s="161" t="s">
        <v>85</v>
      </c>
      <c r="AV362" s="13" t="s">
        <v>85</v>
      </c>
      <c r="AW362" s="13" t="s">
        <v>33</v>
      </c>
      <c r="AX362" s="13" t="s">
        <v>8</v>
      </c>
      <c r="AY362" s="161" t="s">
        <v>184</v>
      </c>
    </row>
    <row r="363" spans="1:65" s="2" customFormat="1" ht="24.2" customHeight="1">
      <c r="A363" s="33"/>
      <c r="B363" s="145"/>
      <c r="C363" s="176" t="s">
        <v>576</v>
      </c>
      <c r="D363" s="176" t="s">
        <v>235</v>
      </c>
      <c r="E363" s="177" t="s">
        <v>577</v>
      </c>
      <c r="F363" s="178" t="s">
        <v>578</v>
      </c>
      <c r="G363" s="179" t="s">
        <v>246</v>
      </c>
      <c r="H363" s="180">
        <v>327.31599999999997</v>
      </c>
      <c r="I363" s="181"/>
      <c r="J363" s="182">
        <f>ROUND(I363*H363,0)</f>
        <v>0</v>
      </c>
      <c r="K363" s="178" t="s">
        <v>190</v>
      </c>
      <c r="L363" s="183"/>
      <c r="M363" s="184" t="s">
        <v>1</v>
      </c>
      <c r="N363" s="185" t="s">
        <v>42</v>
      </c>
      <c r="O363" s="59"/>
      <c r="P363" s="155">
        <f>O363*H363</f>
        <v>0</v>
      </c>
      <c r="Q363" s="155">
        <v>1.7000000000000001E-4</v>
      </c>
      <c r="R363" s="155">
        <f>Q363*H363</f>
        <v>5.5643720000000001E-2</v>
      </c>
      <c r="S363" s="155">
        <v>0</v>
      </c>
      <c r="T363" s="156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57" t="s">
        <v>386</v>
      </c>
      <c r="AT363" s="157" t="s">
        <v>235</v>
      </c>
      <c r="AU363" s="157" t="s">
        <v>85</v>
      </c>
      <c r="AY363" s="18" t="s">
        <v>184</v>
      </c>
      <c r="BE363" s="158">
        <f>IF(N363="základní",J363,0)</f>
        <v>0</v>
      </c>
      <c r="BF363" s="158">
        <f>IF(N363="snížená",J363,0)</f>
        <v>0</v>
      </c>
      <c r="BG363" s="158">
        <f>IF(N363="zákl. přenesená",J363,0)</f>
        <v>0</v>
      </c>
      <c r="BH363" s="158">
        <f>IF(N363="sníž. přenesená",J363,0)</f>
        <v>0</v>
      </c>
      <c r="BI363" s="158">
        <f>IF(N363="nulová",J363,0)</f>
        <v>0</v>
      </c>
      <c r="BJ363" s="18" t="s">
        <v>8</v>
      </c>
      <c r="BK363" s="158">
        <f>ROUND(I363*H363,0)</f>
        <v>0</v>
      </c>
      <c r="BL363" s="18" t="s">
        <v>298</v>
      </c>
      <c r="BM363" s="157" t="s">
        <v>579</v>
      </c>
    </row>
    <row r="364" spans="1:65" s="13" customFormat="1" ht="11.25">
      <c r="B364" s="159"/>
      <c r="D364" s="160" t="s">
        <v>192</v>
      </c>
      <c r="E364" s="161" t="s">
        <v>1</v>
      </c>
      <c r="F364" s="162" t="s">
        <v>580</v>
      </c>
      <c r="H364" s="163">
        <v>327.31599999999997</v>
      </c>
      <c r="I364" s="164"/>
      <c r="L364" s="159"/>
      <c r="M364" s="165"/>
      <c r="N364" s="166"/>
      <c r="O364" s="166"/>
      <c r="P364" s="166"/>
      <c r="Q364" s="166"/>
      <c r="R364" s="166"/>
      <c r="S364" s="166"/>
      <c r="T364" s="167"/>
      <c r="AT364" s="161" t="s">
        <v>192</v>
      </c>
      <c r="AU364" s="161" t="s">
        <v>85</v>
      </c>
      <c r="AV364" s="13" t="s">
        <v>85</v>
      </c>
      <c r="AW364" s="13" t="s">
        <v>33</v>
      </c>
      <c r="AX364" s="13" t="s">
        <v>8</v>
      </c>
      <c r="AY364" s="161" t="s">
        <v>184</v>
      </c>
    </row>
    <row r="365" spans="1:65" s="2" customFormat="1" ht="14.45" customHeight="1">
      <c r="A365" s="33"/>
      <c r="B365" s="145"/>
      <c r="C365" s="146" t="s">
        <v>581</v>
      </c>
      <c r="D365" s="146" t="s">
        <v>186</v>
      </c>
      <c r="E365" s="147" t="s">
        <v>582</v>
      </c>
      <c r="F365" s="148" t="s">
        <v>583</v>
      </c>
      <c r="G365" s="149" t="s">
        <v>246</v>
      </c>
      <c r="H365" s="150">
        <v>297.56</v>
      </c>
      <c r="I365" s="151"/>
      <c r="J365" s="152">
        <f>ROUND(I365*H365,0)</f>
        <v>0</v>
      </c>
      <c r="K365" s="148" t="s">
        <v>190</v>
      </c>
      <c r="L365" s="34"/>
      <c r="M365" s="153" t="s">
        <v>1</v>
      </c>
      <c r="N365" s="154" t="s">
        <v>42</v>
      </c>
      <c r="O365" s="59"/>
      <c r="P365" s="155">
        <f>O365*H365</f>
        <v>0</v>
      </c>
      <c r="Q365" s="155">
        <v>0</v>
      </c>
      <c r="R365" s="155">
        <f>Q365*H365</f>
        <v>0</v>
      </c>
      <c r="S365" s="155">
        <v>0</v>
      </c>
      <c r="T365" s="156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57" t="s">
        <v>298</v>
      </c>
      <c r="AT365" s="157" t="s">
        <v>186</v>
      </c>
      <c r="AU365" s="157" t="s">
        <v>85</v>
      </c>
      <c r="AY365" s="18" t="s">
        <v>184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8" t="s">
        <v>8</v>
      </c>
      <c r="BK365" s="158">
        <f>ROUND(I365*H365,0)</f>
        <v>0</v>
      </c>
      <c r="BL365" s="18" t="s">
        <v>298</v>
      </c>
      <c r="BM365" s="157" t="s">
        <v>584</v>
      </c>
    </row>
    <row r="366" spans="1:65" s="13" customFormat="1" ht="11.25">
      <c r="B366" s="159"/>
      <c r="D366" s="160" t="s">
        <v>192</v>
      </c>
      <c r="E366" s="161" t="s">
        <v>1</v>
      </c>
      <c r="F366" s="162" t="s">
        <v>571</v>
      </c>
      <c r="H366" s="163">
        <v>297.56</v>
      </c>
      <c r="I366" s="164"/>
      <c r="L366" s="159"/>
      <c r="M366" s="165"/>
      <c r="N366" s="166"/>
      <c r="O366" s="166"/>
      <c r="P366" s="166"/>
      <c r="Q366" s="166"/>
      <c r="R366" s="166"/>
      <c r="S366" s="166"/>
      <c r="T366" s="167"/>
      <c r="AT366" s="161" t="s">
        <v>192</v>
      </c>
      <c r="AU366" s="161" t="s">
        <v>85</v>
      </c>
      <c r="AV366" s="13" t="s">
        <v>85</v>
      </c>
      <c r="AW366" s="13" t="s">
        <v>33</v>
      </c>
      <c r="AX366" s="13" t="s">
        <v>8</v>
      </c>
      <c r="AY366" s="161" t="s">
        <v>184</v>
      </c>
    </row>
    <row r="367" spans="1:65" s="2" customFormat="1" ht="24.2" customHeight="1">
      <c r="A367" s="33"/>
      <c r="B367" s="145"/>
      <c r="C367" s="176" t="s">
        <v>585</v>
      </c>
      <c r="D367" s="176" t="s">
        <v>235</v>
      </c>
      <c r="E367" s="177" t="s">
        <v>586</v>
      </c>
      <c r="F367" s="178" t="s">
        <v>587</v>
      </c>
      <c r="G367" s="179" t="s">
        <v>246</v>
      </c>
      <c r="H367" s="180">
        <v>303.51100000000002</v>
      </c>
      <c r="I367" s="181"/>
      <c r="J367" s="182">
        <f>ROUND(I367*H367,0)</f>
        <v>0</v>
      </c>
      <c r="K367" s="178" t="s">
        <v>190</v>
      </c>
      <c r="L367" s="183"/>
      <c r="M367" s="184" t="s">
        <v>1</v>
      </c>
      <c r="N367" s="185" t="s">
        <v>42</v>
      </c>
      <c r="O367" s="59"/>
      <c r="P367" s="155">
        <f>O367*H367</f>
        <v>0</v>
      </c>
      <c r="Q367" s="155">
        <v>4.1999999999999997E-3</v>
      </c>
      <c r="R367" s="155">
        <f>Q367*H367</f>
        <v>1.2747462000000001</v>
      </c>
      <c r="S367" s="155">
        <v>0</v>
      </c>
      <c r="T367" s="156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57" t="s">
        <v>386</v>
      </c>
      <c r="AT367" s="157" t="s">
        <v>235</v>
      </c>
      <c r="AU367" s="157" t="s">
        <v>85</v>
      </c>
      <c r="AY367" s="18" t="s">
        <v>184</v>
      </c>
      <c r="BE367" s="158">
        <f>IF(N367="základní",J367,0)</f>
        <v>0</v>
      </c>
      <c r="BF367" s="158">
        <f>IF(N367="snížená",J367,0)</f>
        <v>0</v>
      </c>
      <c r="BG367" s="158">
        <f>IF(N367="zákl. přenesená",J367,0)</f>
        <v>0</v>
      </c>
      <c r="BH367" s="158">
        <f>IF(N367="sníž. přenesená",J367,0)</f>
        <v>0</v>
      </c>
      <c r="BI367" s="158">
        <f>IF(N367="nulová",J367,0)</f>
        <v>0</v>
      </c>
      <c r="BJ367" s="18" t="s">
        <v>8</v>
      </c>
      <c r="BK367" s="158">
        <f>ROUND(I367*H367,0)</f>
        <v>0</v>
      </c>
      <c r="BL367" s="18" t="s">
        <v>298</v>
      </c>
      <c r="BM367" s="157" t="s">
        <v>588</v>
      </c>
    </row>
    <row r="368" spans="1:65" s="13" customFormat="1" ht="11.25">
      <c r="B368" s="159"/>
      <c r="D368" s="160" t="s">
        <v>192</v>
      </c>
      <c r="E368" s="161" t="s">
        <v>1</v>
      </c>
      <c r="F368" s="162" t="s">
        <v>589</v>
      </c>
      <c r="H368" s="163">
        <v>303.51100000000002</v>
      </c>
      <c r="I368" s="164"/>
      <c r="L368" s="159"/>
      <c r="M368" s="165"/>
      <c r="N368" s="166"/>
      <c r="O368" s="166"/>
      <c r="P368" s="166"/>
      <c r="Q368" s="166"/>
      <c r="R368" s="166"/>
      <c r="S368" s="166"/>
      <c r="T368" s="167"/>
      <c r="AT368" s="161" t="s">
        <v>192</v>
      </c>
      <c r="AU368" s="161" t="s">
        <v>85</v>
      </c>
      <c r="AV368" s="13" t="s">
        <v>85</v>
      </c>
      <c r="AW368" s="13" t="s">
        <v>33</v>
      </c>
      <c r="AX368" s="13" t="s">
        <v>8</v>
      </c>
      <c r="AY368" s="161" t="s">
        <v>184</v>
      </c>
    </row>
    <row r="369" spans="1:65" s="2" customFormat="1" ht="24.2" customHeight="1">
      <c r="A369" s="33"/>
      <c r="B369" s="145"/>
      <c r="C369" s="146" t="s">
        <v>590</v>
      </c>
      <c r="D369" s="146" t="s">
        <v>186</v>
      </c>
      <c r="E369" s="147" t="s">
        <v>591</v>
      </c>
      <c r="F369" s="148" t="s">
        <v>592</v>
      </c>
      <c r="G369" s="149" t="s">
        <v>246</v>
      </c>
      <c r="H369" s="150">
        <v>11.6</v>
      </c>
      <c r="I369" s="151"/>
      <c r="J369" s="152">
        <f>ROUND(I369*H369,0)</f>
        <v>0</v>
      </c>
      <c r="K369" s="148" t="s">
        <v>190</v>
      </c>
      <c r="L369" s="34"/>
      <c r="M369" s="153" t="s">
        <v>1</v>
      </c>
      <c r="N369" s="154" t="s">
        <v>42</v>
      </c>
      <c r="O369" s="59"/>
      <c r="P369" s="155">
        <f>O369*H369</f>
        <v>0</v>
      </c>
      <c r="Q369" s="155">
        <v>0</v>
      </c>
      <c r="R369" s="155">
        <f>Q369*H369</f>
        <v>0</v>
      </c>
      <c r="S369" s="155">
        <v>2.8309999999999998E-2</v>
      </c>
      <c r="T369" s="156">
        <f>S369*H369</f>
        <v>0.32839599999999997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57" t="s">
        <v>298</v>
      </c>
      <c r="AT369" s="157" t="s">
        <v>186</v>
      </c>
      <c r="AU369" s="157" t="s">
        <v>85</v>
      </c>
      <c r="AY369" s="18" t="s">
        <v>184</v>
      </c>
      <c r="BE369" s="158">
        <f>IF(N369="základní",J369,0)</f>
        <v>0</v>
      </c>
      <c r="BF369" s="158">
        <f>IF(N369="snížená",J369,0)</f>
        <v>0</v>
      </c>
      <c r="BG369" s="158">
        <f>IF(N369="zákl. přenesená",J369,0)</f>
        <v>0</v>
      </c>
      <c r="BH369" s="158">
        <f>IF(N369="sníž. přenesená",J369,0)</f>
        <v>0</v>
      </c>
      <c r="BI369" s="158">
        <f>IF(N369="nulová",J369,0)</f>
        <v>0</v>
      </c>
      <c r="BJ369" s="18" t="s">
        <v>8</v>
      </c>
      <c r="BK369" s="158">
        <f>ROUND(I369*H369,0)</f>
        <v>0</v>
      </c>
      <c r="BL369" s="18" t="s">
        <v>298</v>
      </c>
      <c r="BM369" s="157" t="s">
        <v>593</v>
      </c>
    </row>
    <row r="370" spans="1:65" s="13" customFormat="1" ht="11.25">
      <c r="B370" s="159"/>
      <c r="D370" s="160" t="s">
        <v>192</v>
      </c>
      <c r="E370" s="161" t="s">
        <v>1</v>
      </c>
      <c r="F370" s="162" t="s">
        <v>594</v>
      </c>
      <c r="H370" s="163">
        <v>11.6</v>
      </c>
      <c r="I370" s="164"/>
      <c r="L370" s="159"/>
      <c r="M370" s="165"/>
      <c r="N370" s="166"/>
      <c r="O370" s="166"/>
      <c r="P370" s="166"/>
      <c r="Q370" s="166"/>
      <c r="R370" s="166"/>
      <c r="S370" s="166"/>
      <c r="T370" s="167"/>
      <c r="AT370" s="161" t="s">
        <v>192</v>
      </c>
      <c r="AU370" s="161" t="s">
        <v>85</v>
      </c>
      <c r="AV370" s="13" t="s">
        <v>85</v>
      </c>
      <c r="AW370" s="13" t="s">
        <v>33</v>
      </c>
      <c r="AX370" s="13" t="s">
        <v>8</v>
      </c>
      <c r="AY370" s="161" t="s">
        <v>184</v>
      </c>
    </row>
    <row r="371" spans="1:65" s="2" customFormat="1" ht="14.45" customHeight="1">
      <c r="A371" s="33"/>
      <c r="B371" s="145"/>
      <c r="C371" s="146" t="s">
        <v>595</v>
      </c>
      <c r="D371" s="146" t="s">
        <v>186</v>
      </c>
      <c r="E371" s="147" t="s">
        <v>596</v>
      </c>
      <c r="F371" s="148" t="s">
        <v>597</v>
      </c>
      <c r="G371" s="149" t="s">
        <v>215</v>
      </c>
      <c r="H371" s="150">
        <v>25</v>
      </c>
      <c r="I371" s="151"/>
      <c r="J371" s="152">
        <f>ROUND(I371*H371,0)</f>
        <v>0</v>
      </c>
      <c r="K371" s="148" t="s">
        <v>190</v>
      </c>
      <c r="L371" s="34"/>
      <c r="M371" s="153" t="s">
        <v>1</v>
      </c>
      <c r="N371" s="154" t="s">
        <v>42</v>
      </c>
      <c r="O371" s="59"/>
      <c r="P371" s="155">
        <f>O371*H371</f>
        <v>0</v>
      </c>
      <c r="Q371" s="155">
        <v>2.2000000000000001E-4</v>
      </c>
      <c r="R371" s="155">
        <f>Q371*H371</f>
        <v>5.5000000000000005E-3</v>
      </c>
      <c r="S371" s="155">
        <v>0</v>
      </c>
      <c r="T371" s="156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57" t="s">
        <v>298</v>
      </c>
      <c r="AT371" s="157" t="s">
        <v>186</v>
      </c>
      <c r="AU371" s="157" t="s">
        <v>85</v>
      </c>
      <c r="AY371" s="18" t="s">
        <v>184</v>
      </c>
      <c r="BE371" s="158">
        <f>IF(N371="základní",J371,0)</f>
        <v>0</v>
      </c>
      <c r="BF371" s="158">
        <f>IF(N371="snížená",J371,0)</f>
        <v>0</v>
      </c>
      <c r="BG371" s="158">
        <f>IF(N371="zákl. přenesená",J371,0)</f>
        <v>0</v>
      </c>
      <c r="BH371" s="158">
        <f>IF(N371="sníž. přenesená",J371,0)</f>
        <v>0</v>
      </c>
      <c r="BI371" s="158">
        <f>IF(N371="nulová",J371,0)</f>
        <v>0</v>
      </c>
      <c r="BJ371" s="18" t="s">
        <v>8</v>
      </c>
      <c r="BK371" s="158">
        <f>ROUND(I371*H371,0)</f>
        <v>0</v>
      </c>
      <c r="BL371" s="18" t="s">
        <v>298</v>
      </c>
      <c r="BM371" s="157" t="s">
        <v>598</v>
      </c>
    </row>
    <row r="372" spans="1:65" s="13" customFormat="1" ht="11.25">
      <c r="B372" s="159"/>
      <c r="D372" s="160" t="s">
        <v>192</v>
      </c>
      <c r="E372" s="161" t="s">
        <v>1</v>
      </c>
      <c r="F372" s="162" t="s">
        <v>599</v>
      </c>
      <c r="H372" s="163">
        <v>12</v>
      </c>
      <c r="I372" s="164"/>
      <c r="L372" s="159"/>
      <c r="M372" s="165"/>
      <c r="N372" s="166"/>
      <c r="O372" s="166"/>
      <c r="P372" s="166"/>
      <c r="Q372" s="166"/>
      <c r="R372" s="166"/>
      <c r="S372" s="166"/>
      <c r="T372" s="167"/>
      <c r="AT372" s="161" t="s">
        <v>192</v>
      </c>
      <c r="AU372" s="161" t="s">
        <v>85</v>
      </c>
      <c r="AV372" s="13" t="s">
        <v>85</v>
      </c>
      <c r="AW372" s="13" t="s">
        <v>33</v>
      </c>
      <c r="AX372" s="13" t="s">
        <v>77</v>
      </c>
      <c r="AY372" s="161" t="s">
        <v>184</v>
      </c>
    </row>
    <row r="373" spans="1:65" s="13" customFormat="1" ht="11.25">
      <c r="B373" s="159"/>
      <c r="D373" s="160" t="s">
        <v>192</v>
      </c>
      <c r="E373" s="161" t="s">
        <v>1</v>
      </c>
      <c r="F373" s="162" t="s">
        <v>600</v>
      </c>
      <c r="H373" s="163">
        <v>5</v>
      </c>
      <c r="I373" s="164"/>
      <c r="L373" s="159"/>
      <c r="M373" s="165"/>
      <c r="N373" s="166"/>
      <c r="O373" s="166"/>
      <c r="P373" s="166"/>
      <c r="Q373" s="166"/>
      <c r="R373" s="166"/>
      <c r="S373" s="166"/>
      <c r="T373" s="167"/>
      <c r="AT373" s="161" t="s">
        <v>192</v>
      </c>
      <c r="AU373" s="161" t="s">
        <v>85</v>
      </c>
      <c r="AV373" s="13" t="s">
        <v>85</v>
      </c>
      <c r="AW373" s="13" t="s">
        <v>33</v>
      </c>
      <c r="AX373" s="13" t="s">
        <v>77</v>
      </c>
      <c r="AY373" s="161" t="s">
        <v>184</v>
      </c>
    </row>
    <row r="374" spans="1:65" s="13" customFormat="1" ht="11.25">
      <c r="B374" s="159"/>
      <c r="D374" s="160" t="s">
        <v>192</v>
      </c>
      <c r="E374" s="161" t="s">
        <v>1</v>
      </c>
      <c r="F374" s="162" t="s">
        <v>601</v>
      </c>
      <c r="H374" s="163">
        <v>7</v>
      </c>
      <c r="I374" s="164"/>
      <c r="L374" s="159"/>
      <c r="M374" s="165"/>
      <c r="N374" s="166"/>
      <c r="O374" s="166"/>
      <c r="P374" s="166"/>
      <c r="Q374" s="166"/>
      <c r="R374" s="166"/>
      <c r="S374" s="166"/>
      <c r="T374" s="167"/>
      <c r="AT374" s="161" t="s">
        <v>192</v>
      </c>
      <c r="AU374" s="161" t="s">
        <v>85</v>
      </c>
      <c r="AV374" s="13" t="s">
        <v>85</v>
      </c>
      <c r="AW374" s="13" t="s">
        <v>33</v>
      </c>
      <c r="AX374" s="13" t="s">
        <v>77</v>
      </c>
      <c r="AY374" s="161" t="s">
        <v>184</v>
      </c>
    </row>
    <row r="375" spans="1:65" s="13" customFormat="1" ht="11.25">
      <c r="B375" s="159"/>
      <c r="D375" s="160" t="s">
        <v>192</v>
      </c>
      <c r="E375" s="161" t="s">
        <v>1</v>
      </c>
      <c r="F375" s="162" t="s">
        <v>602</v>
      </c>
      <c r="H375" s="163">
        <v>1</v>
      </c>
      <c r="I375" s="164"/>
      <c r="L375" s="159"/>
      <c r="M375" s="165"/>
      <c r="N375" s="166"/>
      <c r="O375" s="166"/>
      <c r="P375" s="166"/>
      <c r="Q375" s="166"/>
      <c r="R375" s="166"/>
      <c r="S375" s="166"/>
      <c r="T375" s="167"/>
      <c r="AT375" s="161" t="s">
        <v>192</v>
      </c>
      <c r="AU375" s="161" t="s">
        <v>85</v>
      </c>
      <c r="AV375" s="13" t="s">
        <v>85</v>
      </c>
      <c r="AW375" s="13" t="s">
        <v>33</v>
      </c>
      <c r="AX375" s="13" t="s">
        <v>77</v>
      </c>
      <c r="AY375" s="161" t="s">
        <v>184</v>
      </c>
    </row>
    <row r="376" spans="1:65" s="14" customFormat="1" ht="11.25">
      <c r="B376" s="168"/>
      <c r="D376" s="160" t="s">
        <v>192</v>
      </c>
      <c r="E376" s="169" t="s">
        <v>1</v>
      </c>
      <c r="F376" s="170" t="s">
        <v>196</v>
      </c>
      <c r="H376" s="171">
        <v>25</v>
      </c>
      <c r="I376" s="172"/>
      <c r="L376" s="168"/>
      <c r="M376" s="173"/>
      <c r="N376" s="174"/>
      <c r="O376" s="174"/>
      <c r="P376" s="174"/>
      <c r="Q376" s="174"/>
      <c r="R376" s="174"/>
      <c r="S376" s="174"/>
      <c r="T376" s="175"/>
      <c r="AT376" s="169" t="s">
        <v>192</v>
      </c>
      <c r="AU376" s="169" t="s">
        <v>85</v>
      </c>
      <c r="AV376" s="14" t="s">
        <v>88</v>
      </c>
      <c r="AW376" s="14" t="s">
        <v>33</v>
      </c>
      <c r="AX376" s="14" t="s">
        <v>8</v>
      </c>
      <c r="AY376" s="169" t="s">
        <v>184</v>
      </c>
    </row>
    <row r="377" spans="1:65" s="2" customFormat="1" ht="24.2" customHeight="1">
      <c r="A377" s="33"/>
      <c r="B377" s="145"/>
      <c r="C377" s="176" t="s">
        <v>603</v>
      </c>
      <c r="D377" s="176" t="s">
        <v>235</v>
      </c>
      <c r="E377" s="177" t="s">
        <v>604</v>
      </c>
      <c r="F377" s="178" t="s">
        <v>605</v>
      </c>
      <c r="G377" s="179" t="s">
        <v>215</v>
      </c>
      <c r="H377" s="180">
        <v>12</v>
      </c>
      <c r="I377" s="181"/>
      <c r="J377" s="182">
        <f>ROUND(I377*H377,0)</f>
        <v>0</v>
      </c>
      <c r="K377" s="178" t="s">
        <v>190</v>
      </c>
      <c r="L377" s="183"/>
      <c r="M377" s="184" t="s">
        <v>1</v>
      </c>
      <c r="N377" s="185" t="s">
        <v>42</v>
      </c>
      <c r="O377" s="59"/>
      <c r="P377" s="155">
        <f>O377*H377</f>
        <v>0</v>
      </c>
      <c r="Q377" s="155">
        <v>1.489E-2</v>
      </c>
      <c r="R377" s="155">
        <f>Q377*H377</f>
        <v>0.17868000000000001</v>
      </c>
      <c r="S377" s="155">
        <v>0</v>
      </c>
      <c r="T377" s="156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57" t="s">
        <v>386</v>
      </c>
      <c r="AT377" s="157" t="s">
        <v>235</v>
      </c>
      <c r="AU377" s="157" t="s">
        <v>85</v>
      </c>
      <c r="AY377" s="18" t="s">
        <v>184</v>
      </c>
      <c r="BE377" s="158">
        <f>IF(N377="základní",J377,0)</f>
        <v>0</v>
      </c>
      <c r="BF377" s="158">
        <f>IF(N377="snížená",J377,0)</f>
        <v>0</v>
      </c>
      <c r="BG377" s="158">
        <f>IF(N377="zákl. přenesená",J377,0)</f>
        <v>0</v>
      </c>
      <c r="BH377" s="158">
        <f>IF(N377="sníž. přenesená",J377,0)</f>
        <v>0</v>
      </c>
      <c r="BI377" s="158">
        <f>IF(N377="nulová",J377,0)</f>
        <v>0</v>
      </c>
      <c r="BJ377" s="18" t="s">
        <v>8</v>
      </c>
      <c r="BK377" s="158">
        <f>ROUND(I377*H377,0)</f>
        <v>0</v>
      </c>
      <c r="BL377" s="18" t="s">
        <v>298</v>
      </c>
      <c r="BM377" s="157" t="s">
        <v>606</v>
      </c>
    </row>
    <row r="378" spans="1:65" s="13" customFormat="1" ht="11.25">
      <c r="B378" s="159"/>
      <c r="D378" s="160" t="s">
        <v>192</v>
      </c>
      <c r="E378" s="161" t="s">
        <v>1</v>
      </c>
      <c r="F378" s="162" t="s">
        <v>599</v>
      </c>
      <c r="H378" s="163">
        <v>12</v>
      </c>
      <c r="I378" s="164"/>
      <c r="L378" s="159"/>
      <c r="M378" s="165"/>
      <c r="N378" s="166"/>
      <c r="O378" s="166"/>
      <c r="P378" s="166"/>
      <c r="Q378" s="166"/>
      <c r="R378" s="166"/>
      <c r="S378" s="166"/>
      <c r="T378" s="167"/>
      <c r="AT378" s="161" t="s">
        <v>192</v>
      </c>
      <c r="AU378" s="161" t="s">
        <v>85</v>
      </c>
      <c r="AV378" s="13" t="s">
        <v>85</v>
      </c>
      <c r="AW378" s="13" t="s">
        <v>33</v>
      </c>
      <c r="AX378" s="13" t="s">
        <v>8</v>
      </c>
      <c r="AY378" s="161" t="s">
        <v>184</v>
      </c>
    </row>
    <row r="379" spans="1:65" s="2" customFormat="1" ht="24.2" customHeight="1">
      <c r="A379" s="33"/>
      <c r="B379" s="145"/>
      <c r="C379" s="176" t="s">
        <v>607</v>
      </c>
      <c r="D379" s="176" t="s">
        <v>235</v>
      </c>
      <c r="E379" s="177" t="s">
        <v>608</v>
      </c>
      <c r="F379" s="178" t="s">
        <v>609</v>
      </c>
      <c r="G379" s="179" t="s">
        <v>215</v>
      </c>
      <c r="H379" s="180">
        <v>12</v>
      </c>
      <c r="I379" s="181"/>
      <c r="J379" s="182">
        <f>ROUND(I379*H379,0)</f>
        <v>0</v>
      </c>
      <c r="K379" s="178" t="s">
        <v>190</v>
      </c>
      <c r="L379" s="183"/>
      <c r="M379" s="184" t="s">
        <v>1</v>
      </c>
      <c r="N379" s="185" t="s">
        <v>42</v>
      </c>
      <c r="O379" s="59"/>
      <c r="P379" s="155">
        <f>O379*H379</f>
        <v>0</v>
      </c>
      <c r="Q379" s="155">
        <v>1.521E-2</v>
      </c>
      <c r="R379" s="155">
        <f>Q379*H379</f>
        <v>0.18251999999999999</v>
      </c>
      <c r="S379" s="155">
        <v>0</v>
      </c>
      <c r="T379" s="156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57" t="s">
        <v>386</v>
      </c>
      <c r="AT379" s="157" t="s">
        <v>235</v>
      </c>
      <c r="AU379" s="157" t="s">
        <v>85</v>
      </c>
      <c r="AY379" s="18" t="s">
        <v>184</v>
      </c>
      <c r="BE379" s="158">
        <f>IF(N379="základní",J379,0)</f>
        <v>0</v>
      </c>
      <c r="BF379" s="158">
        <f>IF(N379="snížená",J379,0)</f>
        <v>0</v>
      </c>
      <c r="BG379" s="158">
        <f>IF(N379="zákl. přenesená",J379,0)</f>
        <v>0</v>
      </c>
      <c r="BH379" s="158">
        <f>IF(N379="sníž. přenesená",J379,0)</f>
        <v>0</v>
      </c>
      <c r="BI379" s="158">
        <f>IF(N379="nulová",J379,0)</f>
        <v>0</v>
      </c>
      <c r="BJ379" s="18" t="s">
        <v>8</v>
      </c>
      <c r="BK379" s="158">
        <f>ROUND(I379*H379,0)</f>
        <v>0</v>
      </c>
      <c r="BL379" s="18" t="s">
        <v>298</v>
      </c>
      <c r="BM379" s="157" t="s">
        <v>610</v>
      </c>
    </row>
    <row r="380" spans="1:65" s="13" customFormat="1" ht="11.25">
      <c r="B380" s="159"/>
      <c r="D380" s="160" t="s">
        <v>192</v>
      </c>
      <c r="E380" s="161" t="s">
        <v>1</v>
      </c>
      <c r="F380" s="162" t="s">
        <v>600</v>
      </c>
      <c r="H380" s="163">
        <v>5</v>
      </c>
      <c r="I380" s="164"/>
      <c r="L380" s="159"/>
      <c r="M380" s="165"/>
      <c r="N380" s="166"/>
      <c r="O380" s="166"/>
      <c r="P380" s="166"/>
      <c r="Q380" s="166"/>
      <c r="R380" s="166"/>
      <c r="S380" s="166"/>
      <c r="T380" s="167"/>
      <c r="AT380" s="161" t="s">
        <v>192</v>
      </c>
      <c r="AU380" s="161" t="s">
        <v>85</v>
      </c>
      <c r="AV380" s="13" t="s">
        <v>85</v>
      </c>
      <c r="AW380" s="13" t="s">
        <v>33</v>
      </c>
      <c r="AX380" s="13" t="s">
        <v>77</v>
      </c>
      <c r="AY380" s="161" t="s">
        <v>184</v>
      </c>
    </row>
    <row r="381" spans="1:65" s="13" customFormat="1" ht="11.25">
      <c r="B381" s="159"/>
      <c r="D381" s="160" t="s">
        <v>192</v>
      </c>
      <c r="E381" s="161" t="s">
        <v>1</v>
      </c>
      <c r="F381" s="162" t="s">
        <v>601</v>
      </c>
      <c r="H381" s="163">
        <v>7</v>
      </c>
      <c r="I381" s="164"/>
      <c r="L381" s="159"/>
      <c r="M381" s="165"/>
      <c r="N381" s="166"/>
      <c r="O381" s="166"/>
      <c r="P381" s="166"/>
      <c r="Q381" s="166"/>
      <c r="R381" s="166"/>
      <c r="S381" s="166"/>
      <c r="T381" s="167"/>
      <c r="AT381" s="161" t="s">
        <v>192</v>
      </c>
      <c r="AU381" s="161" t="s">
        <v>85</v>
      </c>
      <c r="AV381" s="13" t="s">
        <v>85</v>
      </c>
      <c r="AW381" s="13" t="s">
        <v>33</v>
      </c>
      <c r="AX381" s="13" t="s">
        <v>77</v>
      </c>
      <c r="AY381" s="161" t="s">
        <v>184</v>
      </c>
    </row>
    <row r="382" spans="1:65" s="14" customFormat="1" ht="11.25">
      <c r="B382" s="168"/>
      <c r="D382" s="160" t="s">
        <v>192</v>
      </c>
      <c r="E382" s="169" t="s">
        <v>1</v>
      </c>
      <c r="F382" s="170" t="s">
        <v>196</v>
      </c>
      <c r="H382" s="171">
        <v>12</v>
      </c>
      <c r="I382" s="172"/>
      <c r="L382" s="168"/>
      <c r="M382" s="173"/>
      <c r="N382" s="174"/>
      <c r="O382" s="174"/>
      <c r="P382" s="174"/>
      <c r="Q382" s="174"/>
      <c r="R382" s="174"/>
      <c r="S382" s="174"/>
      <c r="T382" s="175"/>
      <c r="AT382" s="169" t="s">
        <v>192</v>
      </c>
      <c r="AU382" s="169" t="s">
        <v>85</v>
      </c>
      <c r="AV382" s="14" t="s">
        <v>88</v>
      </c>
      <c r="AW382" s="14" t="s">
        <v>33</v>
      </c>
      <c r="AX382" s="14" t="s">
        <v>8</v>
      </c>
      <c r="AY382" s="169" t="s">
        <v>184</v>
      </c>
    </row>
    <row r="383" spans="1:65" s="2" customFormat="1" ht="24.2" customHeight="1">
      <c r="A383" s="33"/>
      <c r="B383" s="145"/>
      <c r="C383" s="176" t="s">
        <v>611</v>
      </c>
      <c r="D383" s="176" t="s">
        <v>235</v>
      </c>
      <c r="E383" s="177" t="s">
        <v>612</v>
      </c>
      <c r="F383" s="178" t="s">
        <v>613</v>
      </c>
      <c r="G383" s="179" t="s">
        <v>215</v>
      </c>
      <c r="H383" s="180">
        <v>1</v>
      </c>
      <c r="I383" s="181"/>
      <c r="J383" s="182">
        <f>ROUND(I383*H383,0)</f>
        <v>0</v>
      </c>
      <c r="K383" s="178" t="s">
        <v>190</v>
      </c>
      <c r="L383" s="183"/>
      <c r="M383" s="184" t="s">
        <v>1</v>
      </c>
      <c r="N383" s="185" t="s">
        <v>42</v>
      </c>
      <c r="O383" s="59"/>
      <c r="P383" s="155">
        <f>O383*H383</f>
        <v>0</v>
      </c>
      <c r="Q383" s="155">
        <v>1.553E-2</v>
      </c>
      <c r="R383" s="155">
        <f>Q383*H383</f>
        <v>1.553E-2</v>
      </c>
      <c r="S383" s="155">
        <v>0</v>
      </c>
      <c r="T383" s="156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57" t="s">
        <v>386</v>
      </c>
      <c r="AT383" s="157" t="s">
        <v>235</v>
      </c>
      <c r="AU383" s="157" t="s">
        <v>85</v>
      </c>
      <c r="AY383" s="18" t="s">
        <v>184</v>
      </c>
      <c r="BE383" s="158">
        <f>IF(N383="základní",J383,0)</f>
        <v>0</v>
      </c>
      <c r="BF383" s="158">
        <f>IF(N383="snížená",J383,0)</f>
        <v>0</v>
      </c>
      <c r="BG383" s="158">
        <f>IF(N383="zákl. přenesená",J383,0)</f>
        <v>0</v>
      </c>
      <c r="BH383" s="158">
        <f>IF(N383="sníž. přenesená",J383,0)</f>
        <v>0</v>
      </c>
      <c r="BI383" s="158">
        <f>IF(N383="nulová",J383,0)</f>
        <v>0</v>
      </c>
      <c r="BJ383" s="18" t="s">
        <v>8</v>
      </c>
      <c r="BK383" s="158">
        <f>ROUND(I383*H383,0)</f>
        <v>0</v>
      </c>
      <c r="BL383" s="18" t="s">
        <v>298</v>
      </c>
      <c r="BM383" s="157" t="s">
        <v>614</v>
      </c>
    </row>
    <row r="384" spans="1:65" s="13" customFormat="1" ht="11.25">
      <c r="B384" s="159"/>
      <c r="D384" s="160" t="s">
        <v>192</v>
      </c>
      <c r="E384" s="161" t="s">
        <v>1</v>
      </c>
      <c r="F384" s="162" t="s">
        <v>602</v>
      </c>
      <c r="H384" s="163">
        <v>1</v>
      </c>
      <c r="I384" s="164"/>
      <c r="L384" s="159"/>
      <c r="M384" s="165"/>
      <c r="N384" s="166"/>
      <c r="O384" s="166"/>
      <c r="P384" s="166"/>
      <c r="Q384" s="166"/>
      <c r="R384" s="166"/>
      <c r="S384" s="166"/>
      <c r="T384" s="167"/>
      <c r="AT384" s="161" t="s">
        <v>192</v>
      </c>
      <c r="AU384" s="161" t="s">
        <v>85</v>
      </c>
      <c r="AV384" s="13" t="s">
        <v>85</v>
      </c>
      <c r="AW384" s="13" t="s">
        <v>33</v>
      </c>
      <c r="AX384" s="13" t="s">
        <v>8</v>
      </c>
      <c r="AY384" s="161" t="s">
        <v>184</v>
      </c>
    </row>
    <row r="385" spans="1:65" s="2" customFormat="1" ht="24.2" customHeight="1">
      <c r="A385" s="33"/>
      <c r="B385" s="145"/>
      <c r="C385" s="146" t="s">
        <v>615</v>
      </c>
      <c r="D385" s="146" t="s">
        <v>186</v>
      </c>
      <c r="E385" s="147" t="s">
        <v>616</v>
      </c>
      <c r="F385" s="148" t="s">
        <v>617</v>
      </c>
      <c r="G385" s="149" t="s">
        <v>209</v>
      </c>
      <c r="H385" s="150">
        <v>92</v>
      </c>
      <c r="I385" s="151"/>
      <c r="J385" s="152">
        <f>ROUND(I385*H385,0)</f>
        <v>0</v>
      </c>
      <c r="K385" s="148" t="s">
        <v>190</v>
      </c>
      <c r="L385" s="34"/>
      <c r="M385" s="153" t="s">
        <v>1</v>
      </c>
      <c r="N385" s="154" t="s">
        <v>42</v>
      </c>
      <c r="O385" s="59"/>
      <c r="P385" s="155">
        <f>O385*H385</f>
        <v>0</v>
      </c>
      <c r="Q385" s="155">
        <v>0</v>
      </c>
      <c r="R385" s="155">
        <f>Q385*H385</f>
        <v>0</v>
      </c>
      <c r="S385" s="155">
        <v>0</v>
      </c>
      <c r="T385" s="156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57" t="s">
        <v>298</v>
      </c>
      <c r="AT385" s="157" t="s">
        <v>186</v>
      </c>
      <c r="AU385" s="157" t="s">
        <v>85</v>
      </c>
      <c r="AY385" s="18" t="s">
        <v>184</v>
      </c>
      <c r="BE385" s="158">
        <f>IF(N385="základní",J385,0)</f>
        <v>0</v>
      </c>
      <c r="BF385" s="158">
        <f>IF(N385="snížená",J385,0)</f>
        <v>0</v>
      </c>
      <c r="BG385" s="158">
        <f>IF(N385="zákl. přenesená",J385,0)</f>
        <v>0</v>
      </c>
      <c r="BH385" s="158">
        <f>IF(N385="sníž. přenesená",J385,0)</f>
        <v>0</v>
      </c>
      <c r="BI385" s="158">
        <f>IF(N385="nulová",J385,0)</f>
        <v>0</v>
      </c>
      <c r="BJ385" s="18" t="s">
        <v>8</v>
      </c>
      <c r="BK385" s="158">
        <f>ROUND(I385*H385,0)</f>
        <v>0</v>
      </c>
      <c r="BL385" s="18" t="s">
        <v>298</v>
      </c>
      <c r="BM385" s="157" t="s">
        <v>618</v>
      </c>
    </row>
    <row r="386" spans="1:65" s="13" customFormat="1" ht="11.25">
      <c r="B386" s="159"/>
      <c r="D386" s="160" t="s">
        <v>192</v>
      </c>
      <c r="E386" s="161" t="s">
        <v>1</v>
      </c>
      <c r="F386" s="162" t="s">
        <v>619</v>
      </c>
      <c r="H386" s="163">
        <v>92</v>
      </c>
      <c r="I386" s="164"/>
      <c r="L386" s="159"/>
      <c r="M386" s="165"/>
      <c r="N386" s="166"/>
      <c r="O386" s="166"/>
      <c r="P386" s="166"/>
      <c r="Q386" s="166"/>
      <c r="R386" s="166"/>
      <c r="S386" s="166"/>
      <c r="T386" s="167"/>
      <c r="AT386" s="161" t="s">
        <v>192</v>
      </c>
      <c r="AU386" s="161" t="s">
        <v>85</v>
      </c>
      <c r="AV386" s="13" t="s">
        <v>85</v>
      </c>
      <c r="AW386" s="13" t="s">
        <v>33</v>
      </c>
      <c r="AX386" s="13" t="s">
        <v>8</v>
      </c>
      <c r="AY386" s="161" t="s">
        <v>184</v>
      </c>
    </row>
    <row r="387" spans="1:65" s="2" customFormat="1" ht="24.2" customHeight="1">
      <c r="A387" s="33"/>
      <c r="B387" s="145"/>
      <c r="C387" s="176" t="s">
        <v>620</v>
      </c>
      <c r="D387" s="176" t="s">
        <v>235</v>
      </c>
      <c r="E387" s="177" t="s">
        <v>621</v>
      </c>
      <c r="F387" s="178" t="s">
        <v>622</v>
      </c>
      <c r="G387" s="179" t="s">
        <v>209</v>
      </c>
      <c r="H387" s="180">
        <v>92</v>
      </c>
      <c r="I387" s="181"/>
      <c r="J387" s="182">
        <f>ROUND(I387*H387,0)</f>
        <v>0</v>
      </c>
      <c r="K387" s="178" t="s">
        <v>1</v>
      </c>
      <c r="L387" s="183"/>
      <c r="M387" s="184" t="s">
        <v>1</v>
      </c>
      <c r="N387" s="185" t="s">
        <v>42</v>
      </c>
      <c r="O387" s="59"/>
      <c r="P387" s="155">
        <f>O387*H387</f>
        <v>0</v>
      </c>
      <c r="Q387" s="155">
        <v>4.8599999999999997E-3</v>
      </c>
      <c r="R387" s="155">
        <f>Q387*H387</f>
        <v>0.44711999999999996</v>
      </c>
      <c r="S387" s="155">
        <v>0</v>
      </c>
      <c r="T387" s="156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57" t="s">
        <v>386</v>
      </c>
      <c r="AT387" s="157" t="s">
        <v>235</v>
      </c>
      <c r="AU387" s="157" t="s">
        <v>85</v>
      </c>
      <c r="AY387" s="18" t="s">
        <v>184</v>
      </c>
      <c r="BE387" s="158">
        <f>IF(N387="základní",J387,0)</f>
        <v>0</v>
      </c>
      <c r="BF387" s="158">
        <f>IF(N387="snížená",J387,0)</f>
        <v>0</v>
      </c>
      <c r="BG387" s="158">
        <f>IF(N387="zákl. přenesená",J387,0)</f>
        <v>0</v>
      </c>
      <c r="BH387" s="158">
        <f>IF(N387="sníž. přenesená",J387,0)</f>
        <v>0</v>
      </c>
      <c r="BI387" s="158">
        <f>IF(N387="nulová",J387,0)</f>
        <v>0</v>
      </c>
      <c r="BJ387" s="18" t="s">
        <v>8</v>
      </c>
      <c r="BK387" s="158">
        <f>ROUND(I387*H387,0)</f>
        <v>0</v>
      </c>
      <c r="BL387" s="18" t="s">
        <v>298</v>
      </c>
      <c r="BM387" s="157" t="s">
        <v>623</v>
      </c>
    </row>
    <row r="388" spans="1:65" s="13" customFormat="1" ht="11.25">
      <c r="B388" s="159"/>
      <c r="D388" s="160" t="s">
        <v>192</v>
      </c>
      <c r="E388" s="161" t="s">
        <v>1</v>
      </c>
      <c r="F388" s="162" t="s">
        <v>619</v>
      </c>
      <c r="H388" s="163">
        <v>92</v>
      </c>
      <c r="I388" s="164"/>
      <c r="L388" s="159"/>
      <c r="M388" s="165"/>
      <c r="N388" s="166"/>
      <c r="O388" s="166"/>
      <c r="P388" s="166"/>
      <c r="Q388" s="166"/>
      <c r="R388" s="166"/>
      <c r="S388" s="166"/>
      <c r="T388" s="167"/>
      <c r="AT388" s="161" t="s">
        <v>192</v>
      </c>
      <c r="AU388" s="161" t="s">
        <v>85</v>
      </c>
      <c r="AV388" s="13" t="s">
        <v>85</v>
      </c>
      <c r="AW388" s="13" t="s">
        <v>33</v>
      </c>
      <c r="AX388" s="13" t="s">
        <v>8</v>
      </c>
      <c r="AY388" s="161" t="s">
        <v>184</v>
      </c>
    </row>
    <row r="389" spans="1:65" s="2" customFormat="1" ht="24.2" customHeight="1">
      <c r="A389" s="33"/>
      <c r="B389" s="145"/>
      <c r="C389" s="146" t="s">
        <v>624</v>
      </c>
      <c r="D389" s="146" t="s">
        <v>186</v>
      </c>
      <c r="E389" s="147" t="s">
        <v>625</v>
      </c>
      <c r="F389" s="148" t="s">
        <v>626</v>
      </c>
      <c r="G389" s="149" t="s">
        <v>199</v>
      </c>
      <c r="H389" s="150">
        <v>13.734999999999999</v>
      </c>
      <c r="I389" s="151"/>
      <c r="J389" s="152">
        <f>ROUND(I389*H389,0)</f>
        <v>0</v>
      </c>
      <c r="K389" s="148" t="s">
        <v>190</v>
      </c>
      <c r="L389" s="34"/>
      <c r="M389" s="153" t="s">
        <v>1</v>
      </c>
      <c r="N389" s="154" t="s">
        <v>42</v>
      </c>
      <c r="O389" s="59"/>
      <c r="P389" s="155">
        <f>O389*H389</f>
        <v>0</v>
      </c>
      <c r="Q389" s="155">
        <v>0</v>
      </c>
      <c r="R389" s="155">
        <f>Q389*H389</f>
        <v>0</v>
      </c>
      <c r="S389" s="155">
        <v>0</v>
      </c>
      <c r="T389" s="156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57" t="s">
        <v>298</v>
      </c>
      <c r="AT389" s="157" t="s">
        <v>186</v>
      </c>
      <c r="AU389" s="157" t="s">
        <v>85</v>
      </c>
      <c r="AY389" s="18" t="s">
        <v>184</v>
      </c>
      <c r="BE389" s="158">
        <f>IF(N389="základní",J389,0)</f>
        <v>0</v>
      </c>
      <c r="BF389" s="158">
        <f>IF(N389="snížená",J389,0)</f>
        <v>0</v>
      </c>
      <c r="BG389" s="158">
        <f>IF(N389="zákl. přenesená",J389,0)</f>
        <v>0</v>
      </c>
      <c r="BH389" s="158">
        <f>IF(N389="sníž. přenesená",J389,0)</f>
        <v>0</v>
      </c>
      <c r="BI389" s="158">
        <f>IF(N389="nulová",J389,0)</f>
        <v>0</v>
      </c>
      <c r="BJ389" s="18" t="s">
        <v>8</v>
      </c>
      <c r="BK389" s="158">
        <f>ROUND(I389*H389,0)</f>
        <v>0</v>
      </c>
      <c r="BL389" s="18" t="s">
        <v>298</v>
      </c>
      <c r="BM389" s="157" t="s">
        <v>627</v>
      </c>
    </row>
    <row r="390" spans="1:65" s="2" customFormat="1" ht="24.2" customHeight="1">
      <c r="A390" s="33"/>
      <c r="B390" s="145"/>
      <c r="C390" s="146" t="s">
        <v>628</v>
      </c>
      <c r="D390" s="146" t="s">
        <v>186</v>
      </c>
      <c r="E390" s="147" t="s">
        <v>629</v>
      </c>
      <c r="F390" s="148" t="s">
        <v>630</v>
      </c>
      <c r="G390" s="149" t="s">
        <v>199</v>
      </c>
      <c r="H390" s="150">
        <v>13.734999999999999</v>
      </c>
      <c r="I390" s="151"/>
      <c r="J390" s="152">
        <f>ROUND(I390*H390,0)</f>
        <v>0</v>
      </c>
      <c r="K390" s="148" t="s">
        <v>190</v>
      </c>
      <c r="L390" s="34"/>
      <c r="M390" s="153" t="s">
        <v>1</v>
      </c>
      <c r="N390" s="154" t="s">
        <v>42</v>
      </c>
      <c r="O390" s="59"/>
      <c r="P390" s="155">
        <f>O390*H390</f>
        <v>0</v>
      </c>
      <c r="Q390" s="155">
        <v>0</v>
      </c>
      <c r="R390" s="155">
        <f>Q390*H390</f>
        <v>0</v>
      </c>
      <c r="S390" s="155">
        <v>0</v>
      </c>
      <c r="T390" s="156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57" t="s">
        <v>298</v>
      </c>
      <c r="AT390" s="157" t="s">
        <v>186</v>
      </c>
      <c r="AU390" s="157" t="s">
        <v>85</v>
      </c>
      <c r="AY390" s="18" t="s">
        <v>184</v>
      </c>
      <c r="BE390" s="158">
        <f>IF(N390="základní",J390,0)</f>
        <v>0</v>
      </c>
      <c r="BF390" s="158">
        <f>IF(N390="snížená",J390,0)</f>
        <v>0</v>
      </c>
      <c r="BG390" s="158">
        <f>IF(N390="zákl. přenesená",J390,0)</f>
        <v>0</v>
      </c>
      <c r="BH390" s="158">
        <f>IF(N390="sníž. přenesená",J390,0)</f>
        <v>0</v>
      </c>
      <c r="BI390" s="158">
        <f>IF(N390="nulová",J390,0)</f>
        <v>0</v>
      </c>
      <c r="BJ390" s="18" t="s">
        <v>8</v>
      </c>
      <c r="BK390" s="158">
        <f>ROUND(I390*H390,0)</f>
        <v>0</v>
      </c>
      <c r="BL390" s="18" t="s">
        <v>298</v>
      </c>
      <c r="BM390" s="157" t="s">
        <v>631</v>
      </c>
    </row>
    <row r="391" spans="1:65" s="12" customFormat="1" ht="22.9" customHeight="1">
      <c r="B391" s="132"/>
      <c r="D391" s="133" t="s">
        <v>76</v>
      </c>
      <c r="E391" s="143" t="s">
        <v>632</v>
      </c>
      <c r="F391" s="143" t="s">
        <v>633</v>
      </c>
      <c r="I391" s="135"/>
      <c r="J391" s="144">
        <f>BK391</f>
        <v>0</v>
      </c>
      <c r="L391" s="132"/>
      <c r="M391" s="137"/>
      <c r="N391" s="138"/>
      <c r="O391" s="138"/>
      <c r="P391" s="139">
        <f>SUM(P392:P460)</f>
        <v>0</v>
      </c>
      <c r="Q391" s="138"/>
      <c r="R391" s="139">
        <f>SUM(R392:R460)</f>
        <v>0.72358999999999984</v>
      </c>
      <c r="S391" s="138"/>
      <c r="T391" s="140">
        <f>SUM(T392:T460)</f>
        <v>0</v>
      </c>
      <c r="AR391" s="133" t="s">
        <v>85</v>
      </c>
      <c r="AT391" s="141" t="s">
        <v>76</v>
      </c>
      <c r="AU391" s="141" t="s">
        <v>8</v>
      </c>
      <c r="AY391" s="133" t="s">
        <v>184</v>
      </c>
      <c r="BK391" s="142">
        <f>SUM(BK392:BK460)</f>
        <v>0</v>
      </c>
    </row>
    <row r="392" spans="1:65" s="2" customFormat="1" ht="24.2" customHeight="1">
      <c r="A392" s="33"/>
      <c r="B392" s="145"/>
      <c r="C392" s="146" t="s">
        <v>634</v>
      </c>
      <c r="D392" s="146" t="s">
        <v>186</v>
      </c>
      <c r="E392" s="147" t="s">
        <v>635</v>
      </c>
      <c r="F392" s="148" t="s">
        <v>636</v>
      </c>
      <c r="G392" s="149" t="s">
        <v>215</v>
      </c>
      <c r="H392" s="150">
        <v>27</v>
      </c>
      <c r="I392" s="151"/>
      <c r="J392" s="152">
        <f>ROUND(I392*H392,0)</f>
        <v>0</v>
      </c>
      <c r="K392" s="148" t="s">
        <v>190</v>
      </c>
      <c r="L392" s="34"/>
      <c r="M392" s="153" t="s">
        <v>1</v>
      </c>
      <c r="N392" s="154" t="s">
        <v>42</v>
      </c>
      <c r="O392" s="59"/>
      <c r="P392" s="155">
        <f>O392*H392</f>
        <v>0</v>
      </c>
      <c r="Q392" s="155">
        <v>0</v>
      </c>
      <c r="R392" s="155">
        <f>Q392*H392</f>
        <v>0</v>
      </c>
      <c r="S392" s="155">
        <v>0</v>
      </c>
      <c r="T392" s="156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57" t="s">
        <v>298</v>
      </c>
      <c r="AT392" s="157" t="s">
        <v>186</v>
      </c>
      <c r="AU392" s="157" t="s">
        <v>85</v>
      </c>
      <c r="AY392" s="18" t="s">
        <v>184</v>
      </c>
      <c r="BE392" s="158">
        <f>IF(N392="základní",J392,0)</f>
        <v>0</v>
      </c>
      <c r="BF392" s="158">
        <f>IF(N392="snížená",J392,0)</f>
        <v>0</v>
      </c>
      <c r="BG392" s="158">
        <f>IF(N392="zákl. přenesená",J392,0)</f>
        <v>0</v>
      </c>
      <c r="BH392" s="158">
        <f>IF(N392="sníž. přenesená",J392,0)</f>
        <v>0</v>
      </c>
      <c r="BI392" s="158">
        <f>IF(N392="nulová",J392,0)</f>
        <v>0</v>
      </c>
      <c r="BJ392" s="18" t="s">
        <v>8</v>
      </c>
      <c r="BK392" s="158">
        <f>ROUND(I392*H392,0)</f>
        <v>0</v>
      </c>
      <c r="BL392" s="18" t="s">
        <v>298</v>
      </c>
      <c r="BM392" s="157" t="s">
        <v>637</v>
      </c>
    </row>
    <row r="393" spans="1:65" s="13" customFormat="1" ht="11.25">
      <c r="B393" s="159"/>
      <c r="D393" s="160" t="s">
        <v>192</v>
      </c>
      <c r="E393" s="161" t="s">
        <v>1</v>
      </c>
      <c r="F393" s="162" t="s">
        <v>638</v>
      </c>
      <c r="H393" s="163">
        <v>12</v>
      </c>
      <c r="I393" s="164"/>
      <c r="L393" s="159"/>
      <c r="M393" s="165"/>
      <c r="N393" s="166"/>
      <c r="O393" s="166"/>
      <c r="P393" s="166"/>
      <c r="Q393" s="166"/>
      <c r="R393" s="166"/>
      <c r="S393" s="166"/>
      <c r="T393" s="167"/>
      <c r="AT393" s="161" t="s">
        <v>192</v>
      </c>
      <c r="AU393" s="161" t="s">
        <v>85</v>
      </c>
      <c r="AV393" s="13" t="s">
        <v>85</v>
      </c>
      <c r="AW393" s="13" t="s">
        <v>33</v>
      </c>
      <c r="AX393" s="13" t="s">
        <v>77</v>
      </c>
      <c r="AY393" s="161" t="s">
        <v>184</v>
      </c>
    </row>
    <row r="394" spans="1:65" s="13" customFormat="1" ht="11.25">
      <c r="B394" s="159"/>
      <c r="D394" s="160" t="s">
        <v>192</v>
      </c>
      <c r="E394" s="161" t="s">
        <v>1</v>
      </c>
      <c r="F394" s="162" t="s">
        <v>639</v>
      </c>
      <c r="H394" s="163">
        <v>8</v>
      </c>
      <c r="I394" s="164"/>
      <c r="L394" s="159"/>
      <c r="M394" s="165"/>
      <c r="N394" s="166"/>
      <c r="O394" s="166"/>
      <c r="P394" s="166"/>
      <c r="Q394" s="166"/>
      <c r="R394" s="166"/>
      <c r="S394" s="166"/>
      <c r="T394" s="167"/>
      <c r="AT394" s="161" t="s">
        <v>192</v>
      </c>
      <c r="AU394" s="161" t="s">
        <v>85</v>
      </c>
      <c r="AV394" s="13" t="s">
        <v>85</v>
      </c>
      <c r="AW394" s="13" t="s">
        <v>33</v>
      </c>
      <c r="AX394" s="13" t="s">
        <v>77</v>
      </c>
      <c r="AY394" s="161" t="s">
        <v>184</v>
      </c>
    </row>
    <row r="395" spans="1:65" s="13" customFormat="1" ht="11.25">
      <c r="B395" s="159"/>
      <c r="D395" s="160" t="s">
        <v>192</v>
      </c>
      <c r="E395" s="161" t="s">
        <v>1</v>
      </c>
      <c r="F395" s="162" t="s">
        <v>640</v>
      </c>
      <c r="H395" s="163">
        <v>7</v>
      </c>
      <c r="I395" s="164"/>
      <c r="L395" s="159"/>
      <c r="M395" s="165"/>
      <c r="N395" s="166"/>
      <c r="O395" s="166"/>
      <c r="P395" s="166"/>
      <c r="Q395" s="166"/>
      <c r="R395" s="166"/>
      <c r="S395" s="166"/>
      <c r="T395" s="167"/>
      <c r="AT395" s="161" t="s">
        <v>192</v>
      </c>
      <c r="AU395" s="161" t="s">
        <v>85</v>
      </c>
      <c r="AV395" s="13" t="s">
        <v>85</v>
      </c>
      <c r="AW395" s="13" t="s">
        <v>33</v>
      </c>
      <c r="AX395" s="13" t="s">
        <v>77</v>
      </c>
      <c r="AY395" s="161" t="s">
        <v>184</v>
      </c>
    </row>
    <row r="396" spans="1:65" s="14" customFormat="1" ht="11.25">
      <c r="B396" s="168"/>
      <c r="D396" s="160" t="s">
        <v>192</v>
      </c>
      <c r="E396" s="169" t="s">
        <v>1</v>
      </c>
      <c r="F396" s="170" t="s">
        <v>196</v>
      </c>
      <c r="H396" s="171">
        <v>27</v>
      </c>
      <c r="I396" s="172"/>
      <c r="L396" s="168"/>
      <c r="M396" s="173"/>
      <c r="N396" s="174"/>
      <c r="O396" s="174"/>
      <c r="P396" s="174"/>
      <c r="Q396" s="174"/>
      <c r="R396" s="174"/>
      <c r="S396" s="174"/>
      <c r="T396" s="175"/>
      <c r="AT396" s="169" t="s">
        <v>192</v>
      </c>
      <c r="AU396" s="169" t="s">
        <v>85</v>
      </c>
      <c r="AV396" s="14" t="s">
        <v>88</v>
      </c>
      <c r="AW396" s="14" t="s">
        <v>33</v>
      </c>
      <c r="AX396" s="14" t="s">
        <v>8</v>
      </c>
      <c r="AY396" s="169" t="s">
        <v>184</v>
      </c>
    </row>
    <row r="397" spans="1:65" s="2" customFormat="1" ht="24.2" customHeight="1">
      <c r="A397" s="33"/>
      <c r="B397" s="145"/>
      <c r="C397" s="176" t="s">
        <v>641</v>
      </c>
      <c r="D397" s="176" t="s">
        <v>235</v>
      </c>
      <c r="E397" s="177" t="s">
        <v>642</v>
      </c>
      <c r="F397" s="178" t="s">
        <v>643</v>
      </c>
      <c r="G397" s="179" t="s">
        <v>215</v>
      </c>
      <c r="H397" s="180">
        <v>12</v>
      </c>
      <c r="I397" s="181"/>
      <c r="J397" s="182">
        <f>ROUND(I397*H397,0)</f>
        <v>0</v>
      </c>
      <c r="K397" s="178" t="s">
        <v>190</v>
      </c>
      <c r="L397" s="183"/>
      <c r="M397" s="184" t="s">
        <v>1</v>
      </c>
      <c r="N397" s="185" t="s">
        <v>42</v>
      </c>
      <c r="O397" s="59"/>
      <c r="P397" s="155">
        <f>O397*H397</f>
        <v>0</v>
      </c>
      <c r="Q397" s="155">
        <v>1.7500000000000002E-2</v>
      </c>
      <c r="R397" s="155">
        <f>Q397*H397</f>
        <v>0.21000000000000002</v>
      </c>
      <c r="S397" s="155">
        <v>0</v>
      </c>
      <c r="T397" s="156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57" t="s">
        <v>386</v>
      </c>
      <c r="AT397" s="157" t="s">
        <v>235</v>
      </c>
      <c r="AU397" s="157" t="s">
        <v>85</v>
      </c>
      <c r="AY397" s="18" t="s">
        <v>184</v>
      </c>
      <c r="BE397" s="158">
        <f>IF(N397="základní",J397,0)</f>
        <v>0</v>
      </c>
      <c r="BF397" s="158">
        <f>IF(N397="snížená",J397,0)</f>
        <v>0</v>
      </c>
      <c r="BG397" s="158">
        <f>IF(N397="zákl. přenesená",J397,0)</f>
        <v>0</v>
      </c>
      <c r="BH397" s="158">
        <f>IF(N397="sníž. přenesená",J397,0)</f>
        <v>0</v>
      </c>
      <c r="BI397" s="158">
        <f>IF(N397="nulová",J397,0)</f>
        <v>0</v>
      </c>
      <c r="BJ397" s="18" t="s">
        <v>8</v>
      </c>
      <c r="BK397" s="158">
        <f>ROUND(I397*H397,0)</f>
        <v>0</v>
      </c>
      <c r="BL397" s="18" t="s">
        <v>298</v>
      </c>
      <c r="BM397" s="157" t="s">
        <v>644</v>
      </c>
    </row>
    <row r="398" spans="1:65" s="13" customFormat="1" ht="11.25">
      <c r="B398" s="159"/>
      <c r="D398" s="160" t="s">
        <v>192</v>
      </c>
      <c r="E398" s="161" t="s">
        <v>1</v>
      </c>
      <c r="F398" s="162" t="s">
        <v>638</v>
      </c>
      <c r="H398" s="163">
        <v>12</v>
      </c>
      <c r="I398" s="164"/>
      <c r="L398" s="159"/>
      <c r="M398" s="165"/>
      <c r="N398" s="166"/>
      <c r="O398" s="166"/>
      <c r="P398" s="166"/>
      <c r="Q398" s="166"/>
      <c r="R398" s="166"/>
      <c r="S398" s="166"/>
      <c r="T398" s="167"/>
      <c r="AT398" s="161" t="s">
        <v>192</v>
      </c>
      <c r="AU398" s="161" t="s">
        <v>85</v>
      </c>
      <c r="AV398" s="13" t="s">
        <v>85</v>
      </c>
      <c r="AW398" s="13" t="s">
        <v>33</v>
      </c>
      <c r="AX398" s="13" t="s">
        <v>8</v>
      </c>
      <c r="AY398" s="161" t="s">
        <v>184</v>
      </c>
    </row>
    <row r="399" spans="1:65" s="2" customFormat="1" ht="24.2" customHeight="1">
      <c r="A399" s="33"/>
      <c r="B399" s="145"/>
      <c r="C399" s="176" t="s">
        <v>645</v>
      </c>
      <c r="D399" s="176" t="s">
        <v>235</v>
      </c>
      <c r="E399" s="177" t="s">
        <v>646</v>
      </c>
      <c r="F399" s="178" t="s">
        <v>647</v>
      </c>
      <c r="G399" s="179" t="s">
        <v>215</v>
      </c>
      <c r="H399" s="180">
        <v>15</v>
      </c>
      <c r="I399" s="181"/>
      <c r="J399" s="182">
        <f>ROUND(I399*H399,0)</f>
        <v>0</v>
      </c>
      <c r="K399" s="178" t="s">
        <v>190</v>
      </c>
      <c r="L399" s="183"/>
      <c r="M399" s="184" t="s">
        <v>1</v>
      </c>
      <c r="N399" s="185" t="s">
        <v>42</v>
      </c>
      <c r="O399" s="59"/>
      <c r="P399" s="155">
        <f>O399*H399</f>
        <v>0</v>
      </c>
      <c r="Q399" s="155">
        <v>1.95E-2</v>
      </c>
      <c r="R399" s="155">
        <f>Q399*H399</f>
        <v>0.29249999999999998</v>
      </c>
      <c r="S399" s="155">
        <v>0</v>
      </c>
      <c r="T399" s="156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57" t="s">
        <v>386</v>
      </c>
      <c r="AT399" s="157" t="s">
        <v>235</v>
      </c>
      <c r="AU399" s="157" t="s">
        <v>85</v>
      </c>
      <c r="AY399" s="18" t="s">
        <v>184</v>
      </c>
      <c r="BE399" s="158">
        <f>IF(N399="základní",J399,0)</f>
        <v>0</v>
      </c>
      <c r="BF399" s="158">
        <f>IF(N399="snížená",J399,0)</f>
        <v>0</v>
      </c>
      <c r="BG399" s="158">
        <f>IF(N399="zákl. přenesená",J399,0)</f>
        <v>0</v>
      </c>
      <c r="BH399" s="158">
        <f>IF(N399="sníž. přenesená",J399,0)</f>
        <v>0</v>
      </c>
      <c r="BI399" s="158">
        <f>IF(N399="nulová",J399,0)</f>
        <v>0</v>
      </c>
      <c r="BJ399" s="18" t="s">
        <v>8</v>
      </c>
      <c r="BK399" s="158">
        <f>ROUND(I399*H399,0)</f>
        <v>0</v>
      </c>
      <c r="BL399" s="18" t="s">
        <v>298</v>
      </c>
      <c r="BM399" s="157" t="s">
        <v>648</v>
      </c>
    </row>
    <row r="400" spans="1:65" s="13" customFormat="1" ht="11.25">
      <c r="B400" s="159"/>
      <c r="D400" s="160" t="s">
        <v>192</v>
      </c>
      <c r="E400" s="161" t="s">
        <v>1</v>
      </c>
      <c r="F400" s="162" t="s">
        <v>639</v>
      </c>
      <c r="H400" s="163">
        <v>8</v>
      </c>
      <c r="I400" s="164"/>
      <c r="L400" s="159"/>
      <c r="M400" s="165"/>
      <c r="N400" s="166"/>
      <c r="O400" s="166"/>
      <c r="P400" s="166"/>
      <c r="Q400" s="166"/>
      <c r="R400" s="166"/>
      <c r="S400" s="166"/>
      <c r="T400" s="167"/>
      <c r="AT400" s="161" t="s">
        <v>192</v>
      </c>
      <c r="AU400" s="161" t="s">
        <v>85</v>
      </c>
      <c r="AV400" s="13" t="s">
        <v>85</v>
      </c>
      <c r="AW400" s="13" t="s">
        <v>33</v>
      </c>
      <c r="AX400" s="13" t="s">
        <v>77</v>
      </c>
      <c r="AY400" s="161" t="s">
        <v>184</v>
      </c>
    </row>
    <row r="401" spans="1:65" s="13" customFormat="1" ht="11.25">
      <c r="B401" s="159"/>
      <c r="D401" s="160" t="s">
        <v>192</v>
      </c>
      <c r="E401" s="161" t="s">
        <v>1</v>
      </c>
      <c r="F401" s="162" t="s">
        <v>640</v>
      </c>
      <c r="H401" s="163">
        <v>7</v>
      </c>
      <c r="I401" s="164"/>
      <c r="L401" s="159"/>
      <c r="M401" s="165"/>
      <c r="N401" s="166"/>
      <c r="O401" s="166"/>
      <c r="P401" s="166"/>
      <c r="Q401" s="166"/>
      <c r="R401" s="166"/>
      <c r="S401" s="166"/>
      <c r="T401" s="167"/>
      <c r="AT401" s="161" t="s">
        <v>192</v>
      </c>
      <c r="AU401" s="161" t="s">
        <v>85</v>
      </c>
      <c r="AV401" s="13" t="s">
        <v>85</v>
      </c>
      <c r="AW401" s="13" t="s">
        <v>33</v>
      </c>
      <c r="AX401" s="13" t="s">
        <v>77</v>
      </c>
      <c r="AY401" s="161" t="s">
        <v>184</v>
      </c>
    </row>
    <row r="402" spans="1:65" s="14" customFormat="1" ht="11.25">
      <c r="B402" s="168"/>
      <c r="D402" s="160" t="s">
        <v>192</v>
      </c>
      <c r="E402" s="169" t="s">
        <v>1</v>
      </c>
      <c r="F402" s="170" t="s">
        <v>196</v>
      </c>
      <c r="H402" s="171">
        <v>15</v>
      </c>
      <c r="I402" s="172"/>
      <c r="L402" s="168"/>
      <c r="M402" s="173"/>
      <c r="N402" s="174"/>
      <c r="O402" s="174"/>
      <c r="P402" s="174"/>
      <c r="Q402" s="174"/>
      <c r="R402" s="174"/>
      <c r="S402" s="174"/>
      <c r="T402" s="175"/>
      <c r="AT402" s="169" t="s">
        <v>192</v>
      </c>
      <c r="AU402" s="169" t="s">
        <v>85</v>
      </c>
      <c r="AV402" s="14" t="s">
        <v>88</v>
      </c>
      <c r="AW402" s="14" t="s">
        <v>33</v>
      </c>
      <c r="AX402" s="14" t="s">
        <v>8</v>
      </c>
      <c r="AY402" s="169" t="s">
        <v>184</v>
      </c>
    </row>
    <row r="403" spans="1:65" s="2" customFormat="1" ht="24.2" customHeight="1">
      <c r="A403" s="33"/>
      <c r="B403" s="145"/>
      <c r="C403" s="146" t="s">
        <v>649</v>
      </c>
      <c r="D403" s="146" t="s">
        <v>186</v>
      </c>
      <c r="E403" s="147" t="s">
        <v>650</v>
      </c>
      <c r="F403" s="148" t="s">
        <v>651</v>
      </c>
      <c r="G403" s="149" t="s">
        <v>215</v>
      </c>
      <c r="H403" s="150">
        <v>1</v>
      </c>
      <c r="I403" s="151"/>
      <c r="J403" s="152">
        <f>ROUND(I403*H403,0)</f>
        <v>0</v>
      </c>
      <c r="K403" s="148" t="s">
        <v>190</v>
      </c>
      <c r="L403" s="34"/>
      <c r="M403" s="153" t="s">
        <v>1</v>
      </c>
      <c r="N403" s="154" t="s">
        <v>42</v>
      </c>
      <c r="O403" s="59"/>
      <c r="P403" s="155">
        <f>O403*H403</f>
        <v>0</v>
      </c>
      <c r="Q403" s="155">
        <v>0</v>
      </c>
      <c r="R403" s="155">
        <f>Q403*H403</f>
        <v>0</v>
      </c>
      <c r="S403" s="155">
        <v>0</v>
      </c>
      <c r="T403" s="156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57" t="s">
        <v>298</v>
      </c>
      <c r="AT403" s="157" t="s">
        <v>186</v>
      </c>
      <c r="AU403" s="157" t="s">
        <v>85</v>
      </c>
      <c r="AY403" s="18" t="s">
        <v>184</v>
      </c>
      <c r="BE403" s="158">
        <f>IF(N403="základní",J403,0)</f>
        <v>0</v>
      </c>
      <c r="BF403" s="158">
        <f>IF(N403="snížená",J403,0)</f>
        <v>0</v>
      </c>
      <c r="BG403" s="158">
        <f>IF(N403="zákl. přenesená",J403,0)</f>
        <v>0</v>
      </c>
      <c r="BH403" s="158">
        <f>IF(N403="sníž. přenesená",J403,0)</f>
        <v>0</v>
      </c>
      <c r="BI403" s="158">
        <f>IF(N403="nulová",J403,0)</f>
        <v>0</v>
      </c>
      <c r="BJ403" s="18" t="s">
        <v>8</v>
      </c>
      <c r="BK403" s="158">
        <f>ROUND(I403*H403,0)</f>
        <v>0</v>
      </c>
      <c r="BL403" s="18" t="s">
        <v>298</v>
      </c>
      <c r="BM403" s="157" t="s">
        <v>652</v>
      </c>
    </row>
    <row r="404" spans="1:65" s="13" customFormat="1" ht="11.25">
      <c r="B404" s="159"/>
      <c r="D404" s="160" t="s">
        <v>192</v>
      </c>
      <c r="E404" s="161" t="s">
        <v>1</v>
      </c>
      <c r="F404" s="162" t="s">
        <v>653</v>
      </c>
      <c r="H404" s="163">
        <v>1</v>
      </c>
      <c r="I404" s="164"/>
      <c r="L404" s="159"/>
      <c r="M404" s="165"/>
      <c r="N404" s="166"/>
      <c r="O404" s="166"/>
      <c r="P404" s="166"/>
      <c r="Q404" s="166"/>
      <c r="R404" s="166"/>
      <c r="S404" s="166"/>
      <c r="T404" s="167"/>
      <c r="AT404" s="161" t="s">
        <v>192</v>
      </c>
      <c r="AU404" s="161" t="s">
        <v>85</v>
      </c>
      <c r="AV404" s="13" t="s">
        <v>85</v>
      </c>
      <c r="AW404" s="13" t="s">
        <v>33</v>
      </c>
      <c r="AX404" s="13" t="s">
        <v>77</v>
      </c>
      <c r="AY404" s="161" t="s">
        <v>184</v>
      </c>
    </row>
    <row r="405" spans="1:65" s="14" customFormat="1" ht="11.25">
      <c r="B405" s="168"/>
      <c r="D405" s="160" t="s">
        <v>192</v>
      </c>
      <c r="E405" s="169" t="s">
        <v>1</v>
      </c>
      <c r="F405" s="170" t="s">
        <v>196</v>
      </c>
      <c r="H405" s="171">
        <v>1</v>
      </c>
      <c r="I405" s="172"/>
      <c r="L405" s="168"/>
      <c r="M405" s="173"/>
      <c r="N405" s="174"/>
      <c r="O405" s="174"/>
      <c r="P405" s="174"/>
      <c r="Q405" s="174"/>
      <c r="R405" s="174"/>
      <c r="S405" s="174"/>
      <c r="T405" s="175"/>
      <c r="AT405" s="169" t="s">
        <v>192</v>
      </c>
      <c r="AU405" s="169" t="s">
        <v>85</v>
      </c>
      <c r="AV405" s="14" t="s">
        <v>88</v>
      </c>
      <c r="AW405" s="14" t="s">
        <v>33</v>
      </c>
      <c r="AX405" s="14" t="s">
        <v>8</v>
      </c>
      <c r="AY405" s="169" t="s">
        <v>184</v>
      </c>
    </row>
    <row r="406" spans="1:65" s="2" customFormat="1" ht="24.2" customHeight="1">
      <c r="A406" s="33"/>
      <c r="B406" s="145"/>
      <c r="C406" s="176" t="s">
        <v>654</v>
      </c>
      <c r="D406" s="176" t="s">
        <v>235</v>
      </c>
      <c r="E406" s="177" t="s">
        <v>655</v>
      </c>
      <c r="F406" s="178" t="s">
        <v>656</v>
      </c>
      <c r="G406" s="179" t="s">
        <v>215</v>
      </c>
      <c r="H406" s="180">
        <v>1</v>
      </c>
      <c r="I406" s="181"/>
      <c r="J406" s="182">
        <f>ROUND(I406*H406,0)</f>
        <v>0</v>
      </c>
      <c r="K406" s="178" t="s">
        <v>190</v>
      </c>
      <c r="L406" s="183"/>
      <c r="M406" s="184" t="s">
        <v>1</v>
      </c>
      <c r="N406" s="185" t="s">
        <v>42</v>
      </c>
      <c r="O406" s="59"/>
      <c r="P406" s="155">
        <f>O406*H406</f>
        <v>0</v>
      </c>
      <c r="Q406" s="155">
        <v>2.0500000000000001E-2</v>
      </c>
      <c r="R406" s="155">
        <f>Q406*H406</f>
        <v>2.0500000000000001E-2</v>
      </c>
      <c r="S406" s="155">
        <v>0</v>
      </c>
      <c r="T406" s="156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57" t="s">
        <v>386</v>
      </c>
      <c r="AT406" s="157" t="s">
        <v>235</v>
      </c>
      <c r="AU406" s="157" t="s">
        <v>85</v>
      </c>
      <c r="AY406" s="18" t="s">
        <v>184</v>
      </c>
      <c r="BE406" s="158">
        <f>IF(N406="základní",J406,0)</f>
        <v>0</v>
      </c>
      <c r="BF406" s="158">
        <f>IF(N406="snížená",J406,0)</f>
        <v>0</v>
      </c>
      <c r="BG406" s="158">
        <f>IF(N406="zákl. přenesená",J406,0)</f>
        <v>0</v>
      </c>
      <c r="BH406" s="158">
        <f>IF(N406="sníž. přenesená",J406,0)</f>
        <v>0</v>
      </c>
      <c r="BI406" s="158">
        <f>IF(N406="nulová",J406,0)</f>
        <v>0</v>
      </c>
      <c r="BJ406" s="18" t="s">
        <v>8</v>
      </c>
      <c r="BK406" s="158">
        <f>ROUND(I406*H406,0)</f>
        <v>0</v>
      </c>
      <c r="BL406" s="18" t="s">
        <v>298</v>
      </c>
      <c r="BM406" s="157" t="s">
        <v>657</v>
      </c>
    </row>
    <row r="407" spans="1:65" s="13" customFormat="1" ht="11.25">
      <c r="B407" s="159"/>
      <c r="D407" s="160" t="s">
        <v>192</v>
      </c>
      <c r="E407" s="161" t="s">
        <v>1</v>
      </c>
      <c r="F407" s="162" t="s">
        <v>653</v>
      </c>
      <c r="H407" s="163">
        <v>1</v>
      </c>
      <c r="I407" s="164"/>
      <c r="L407" s="159"/>
      <c r="M407" s="165"/>
      <c r="N407" s="166"/>
      <c r="O407" s="166"/>
      <c r="P407" s="166"/>
      <c r="Q407" s="166"/>
      <c r="R407" s="166"/>
      <c r="S407" s="166"/>
      <c r="T407" s="167"/>
      <c r="AT407" s="161" t="s">
        <v>192</v>
      </c>
      <c r="AU407" s="161" t="s">
        <v>85</v>
      </c>
      <c r="AV407" s="13" t="s">
        <v>85</v>
      </c>
      <c r="AW407" s="13" t="s">
        <v>33</v>
      </c>
      <c r="AX407" s="13" t="s">
        <v>77</v>
      </c>
      <c r="AY407" s="161" t="s">
        <v>184</v>
      </c>
    </row>
    <row r="408" spans="1:65" s="14" customFormat="1" ht="11.25">
      <c r="B408" s="168"/>
      <c r="D408" s="160" t="s">
        <v>192</v>
      </c>
      <c r="E408" s="169" t="s">
        <v>1</v>
      </c>
      <c r="F408" s="170" t="s">
        <v>196</v>
      </c>
      <c r="H408" s="171">
        <v>1</v>
      </c>
      <c r="I408" s="172"/>
      <c r="L408" s="168"/>
      <c r="M408" s="173"/>
      <c r="N408" s="174"/>
      <c r="O408" s="174"/>
      <c r="P408" s="174"/>
      <c r="Q408" s="174"/>
      <c r="R408" s="174"/>
      <c r="S408" s="174"/>
      <c r="T408" s="175"/>
      <c r="AT408" s="169" t="s">
        <v>192</v>
      </c>
      <c r="AU408" s="169" t="s">
        <v>85</v>
      </c>
      <c r="AV408" s="14" t="s">
        <v>88</v>
      </c>
      <c r="AW408" s="14" t="s">
        <v>33</v>
      </c>
      <c r="AX408" s="14" t="s">
        <v>8</v>
      </c>
      <c r="AY408" s="169" t="s">
        <v>184</v>
      </c>
    </row>
    <row r="409" spans="1:65" s="2" customFormat="1" ht="24.2" customHeight="1">
      <c r="A409" s="33"/>
      <c r="B409" s="145"/>
      <c r="C409" s="146" t="s">
        <v>658</v>
      </c>
      <c r="D409" s="146" t="s">
        <v>186</v>
      </c>
      <c r="E409" s="147" t="s">
        <v>659</v>
      </c>
      <c r="F409" s="148" t="s">
        <v>660</v>
      </c>
      <c r="G409" s="149" t="s">
        <v>215</v>
      </c>
      <c r="H409" s="150">
        <v>4</v>
      </c>
      <c r="I409" s="151"/>
      <c r="J409" s="152">
        <f>ROUND(I409*H409,0)</f>
        <v>0</v>
      </c>
      <c r="K409" s="148" t="s">
        <v>190</v>
      </c>
      <c r="L409" s="34"/>
      <c r="M409" s="153" t="s">
        <v>1</v>
      </c>
      <c r="N409" s="154" t="s">
        <v>42</v>
      </c>
      <c r="O409" s="59"/>
      <c r="P409" s="155">
        <f>O409*H409</f>
        <v>0</v>
      </c>
      <c r="Q409" s="155">
        <v>0</v>
      </c>
      <c r="R409" s="155">
        <f>Q409*H409</f>
        <v>0</v>
      </c>
      <c r="S409" s="155">
        <v>0</v>
      </c>
      <c r="T409" s="156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57" t="s">
        <v>298</v>
      </c>
      <c r="AT409" s="157" t="s">
        <v>186</v>
      </c>
      <c r="AU409" s="157" t="s">
        <v>85</v>
      </c>
      <c r="AY409" s="18" t="s">
        <v>184</v>
      </c>
      <c r="BE409" s="158">
        <f>IF(N409="základní",J409,0)</f>
        <v>0</v>
      </c>
      <c r="BF409" s="158">
        <f>IF(N409="snížená",J409,0)</f>
        <v>0</v>
      </c>
      <c r="BG409" s="158">
        <f>IF(N409="zákl. přenesená",J409,0)</f>
        <v>0</v>
      </c>
      <c r="BH409" s="158">
        <f>IF(N409="sníž. přenesená",J409,0)</f>
        <v>0</v>
      </c>
      <c r="BI409" s="158">
        <f>IF(N409="nulová",J409,0)</f>
        <v>0</v>
      </c>
      <c r="BJ409" s="18" t="s">
        <v>8</v>
      </c>
      <c r="BK409" s="158">
        <f>ROUND(I409*H409,0)</f>
        <v>0</v>
      </c>
      <c r="BL409" s="18" t="s">
        <v>298</v>
      </c>
      <c r="BM409" s="157" t="s">
        <v>661</v>
      </c>
    </row>
    <row r="410" spans="1:65" s="13" customFormat="1" ht="11.25">
      <c r="B410" s="159"/>
      <c r="D410" s="160" t="s">
        <v>192</v>
      </c>
      <c r="E410" s="161" t="s">
        <v>1</v>
      </c>
      <c r="F410" s="162" t="s">
        <v>662</v>
      </c>
      <c r="H410" s="163">
        <v>3</v>
      </c>
      <c r="I410" s="164"/>
      <c r="L410" s="159"/>
      <c r="M410" s="165"/>
      <c r="N410" s="166"/>
      <c r="O410" s="166"/>
      <c r="P410" s="166"/>
      <c r="Q410" s="166"/>
      <c r="R410" s="166"/>
      <c r="S410" s="166"/>
      <c r="T410" s="167"/>
      <c r="AT410" s="161" t="s">
        <v>192</v>
      </c>
      <c r="AU410" s="161" t="s">
        <v>85</v>
      </c>
      <c r="AV410" s="13" t="s">
        <v>85</v>
      </c>
      <c r="AW410" s="13" t="s">
        <v>33</v>
      </c>
      <c r="AX410" s="13" t="s">
        <v>77</v>
      </c>
      <c r="AY410" s="161" t="s">
        <v>184</v>
      </c>
    </row>
    <row r="411" spans="1:65" s="13" customFormat="1" ht="11.25">
      <c r="B411" s="159"/>
      <c r="D411" s="160" t="s">
        <v>192</v>
      </c>
      <c r="E411" s="161" t="s">
        <v>1</v>
      </c>
      <c r="F411" s="162" t="s">
        <v>663</v>
      </c>
      <c r="H411" s="163">
        <v>1</v>
      </c>
      <c r="I411" s="164"/>
      <c r="L411" s="159"/>
      <c r="M411" s="165"/>
      <c r="N411" s="166"/>
      <c r="O411" s="166"/>
      <c r="P411" s="166"/>
      <c r="Q411" s="166"/>
      <c r="R411" s="166"/>
      <c r="S411" s="166"/>
      <c r="T411" s="167"/>
      <c r="AT411" s="161" t="s">
        <v>192</v>
      </c>
      <c r="AU411" s="161" t="s">
        <v>85</v>
      </c>
      <c r="AV411" s="13" t="s">
        <v>85</v>
      </c>
      <c r="AW411" s="13" t="s">
        <v>33</v>
      </c>
      <c r="AX411" s="13" t="s">
        <v>77</v>
      </c>
      <c r="AY411" s="161" t="s">
        <v>184</v>
      </c>
    </row>
    <row r="412" spans="1:65" s="14" customFormat="1" ht="11.25">
      <c r="B412" s="168"/>
      <c r="D412" s="160" t="s">
        <v>192</v>
      </c>
      <c r="E412" s="169" t="s">
        <v>1</v>
      </c>
      <c r="F412" s="170" t="s">
        <v>196</v>
      </c>
      <c r="H412" s="171">
        <v>4</v>
      </c>
      <c r="I412" s="172"/>
      <c r="L412" s="168"/>
      <c r="M412" s="173"/>
      <c r="N412" s="174"/>
      <c r="O412" s="174"/>
      <c r="P412" s="174"/>
      <c r="Q412" s="174"/>
      <c r="R412" s="174"/>
      <c r="S412" s="174"/>
      <c r="T412" s="175"/>
      <c r="AT412" s="169" t="s">
        <v>192</v>
      </c>
      <c r="AU412" s="169" t="s">
        <v>85</v>
      </c>
      <c r="AV412" s="14" t="s">
        <v>88</v>
      </c>
      <c r="AW412" s="14" t="s">
        <v>33</v>
      </c>
      <c r="AX412" s="14" t="s">
        <v>8</v>
      </c>
      <c r="AY412" s="169" t="s">
        <v>184</v>
      </c>
    </row>
    <row r="413" spans="1:65" s="2" customFormat="1" ht="24.2" customHeight="1">
      <c r="A413" s="33"/>
      <c r="B413" s="145"/>
      <c r="C413" s="176" t="s">
        <v>664</v>
      </c>
      <c r="D413" s="176" t="s">
        <v>235</v>
      </c>
      <c r="E413" s="177" t="s">
        <v>665</v>
      </c>
      <c r="F413" s="178" t="s">
        <v>666</v>
      </c>
      <c r="G413" s="179" t="s">
        <v>215</v>
      </c>
      <c r="H413" s="180">
        <v>4</v>
      </c>
      <c r="I413" s="181"/>
      <c r="J413" s="182">
        <f>ROUND(I413*H413,0)</f>
        <v>0</v>
      </c>
      <c r="K413" s="178" t="s">
        <v>190</v>
      </c>
      <c r="L413" s="183"/>
      <c r="M413" s="184" t="s">
        <v>1</v>
      </c>
      <c r="N413" s="185" t="s">
        <v>42</v>
      </c>
      <c r="O413" s="59"/>
      <c r="P413" s="155">
        <f>O413*H413</f>
        <v>0</v>
      </c>
      <c r="Q413" s="155">
        <v>1.95E-2</v>
      </c>
      <c r="R413" s="155">
        <f>Q413*H413</f>
        <v>7.8E-2</v>
      </c>
      <c r="S413" s="155">
        <v>0</v>
      </c>
      <c r="T413" s="156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57" t="s">
        <v>386</v>
      </c>
      <c r="AT413" s="157" t="s">
        <v>235</v>
      </c>
      <c r="AU413" s="157" t="s">
        <v>85</v>
      </c>
      <c r="AY413" s="18" t="s">
        <v>184</v>
      </c>
      <c r="BE413" s="158">
        <f>IF(N413="základní",J413,0)</f>
        <v>0</v>
      </c>
      <c r="BF413" s="158">
        <f>IF(N413="snížená",J413,0)</f>
        <v>0</v>
      </c>
      <c r="BG413" s="158">
        <f>IF(N413="zákl. přenesená",J413,0)</f>
        <v>0</v>
      </c>
      <c r="BH413" s="158">
        <f>IF(N413="sníž. přenesená",J413,0)</f>
        <v>0</v>
      </c>
      <c r="BI413" s="158">
        <f>IF(N413="nulová",J413,0)</f>
        <v>0</v>
      </c>
      <c r="BJ413" s="18" t="s">
        <v>8</v>
      </c>
      <c r="BK413" s="158">
        <f>ROUND(I413*H413,0)</f>
        <v>0</v>
      </c>
      <c r="BL413" s="18" t="s">
        <v>298</v>
      </c>
      <c r="BM413" s="157" t="s">
        <v>667</v>
      </c>
    </row>
    <row r="414" spans="1:65" s="13" customFormat="1" ht="11.25">
      <c r="B414" s="159"/>
      <c r="D414" s="160" t="s">
        <v>192</v>
      </c>
      <c r="E414" s="161" t="s">
        <v>1</v>
      </c>
      <c r="F414" s="162" t="s">
        <v>662</v>
      </c>
      <c r="H414" s="163">
        <v>3</v>
      </c>
      <c r="I414" s="164"/>
      <c r="L414" s="159"/>
      <c r="M414" s="165"/>
      <c r="N414" s="166"/>
      <c r="O414" s="166"/>
      <c r="P414" s="166"/>
      <c r="Q414" s="166"/>
      <c r="R414" s="166"/>
      <c r="S414" s="166"/>
      <c r="T414" s="167"/>
      <c r="AT414" s="161" t="s">
        <v>192</v>
      </c>
      <c r="AU414" s="161" t="s">
        <v>85</v>
      </c>
      <c r="AV414" s="13" t="s">
        <v>85</v>
      </c>
      <c r="AW414" s="13" t="s">
        <v>33</v>
      </c>
      <c r="AX414" s="13" t="s">
        <v>77</v>
      </c>
      <c r="AY414" s="161" t="s">
        <v>184</v>
      </c>
    </row>
    <row r="415" spans="1:65" s="13" customFormat="1" ht="11.25">
      <c r="B415" s="159"/>
      <c r="D415" s="160" t="s">
        <v>192</v>
      </c>
      <c r="E415" s="161" t="s">
        <v>1</v>
      </c>
      <c r="F415" s="162" t="s">
        <v>663</v>
      </c>
      <c r="H415" s="163">
        <v>1</v>
      </c>
      <c r="I415" s="164"/>
      <c r="L415" s="159"/>
      <c r="M415" s="165"/>
      <c r="N415" s="166"/>
      <c r="O415" s="166"/>
      <c r="P415" s="166"/>
      <c r="Q415" s="166"/>
      <c r="R415" s="166"/>
      <c r="S415" s="166"/>
      <c r="T415" s="167"/>
      <c r="AT415" s="161" t="s">
        <v>192</v>
      </c>
      <c r="AU415" s="161" t="s">
        <v>85</v>
      </c>
      <c r="AV415" s="13" t="s">
        <v>85</v>
      </c>
      <c r="AW415" s="13" t="s">
        <v>33</v>
      </c>
      <c r="AX415" s="13" t="s">
        <v>77</v>
      </c>
      <c r="AY415" s="161" t="s">
        <v>184</v>
      </c>
    </row>
    <row r="416" spans="1:65" s="14" customFormat="1" ht="11.25">
      <c r="B416" s="168"/>
      <c r="D416" s="160" t="s">
        <v>192</v>
      </c>
      <c r="E416" s="169" t="s">
        <v>1</v>
      </c>
      <c r="F416" s="170" t="s">
        <v>196</v>
      </c>
      <c r="H416" s="171">
        <v>4</v>
      </c>
      <c r="I416" s="172"/>
      <c r="L416" s="168"/>
      <c r="M416" s="173"/>
      <c r="N416" s="174"/>
      <c r="O416" s="174"/>
      <c r="P416" s="174"/>
      <c r="Q416" s="174"/>
      <c r="R416" s="174"/>
      <c r="S416" s="174"/>
      <c r="T416" s="175"/>
      <c r="AT416" s="169" t="s">
        <v>192</v>
      </c>
      <c r="AU416" s="169" t="s">
        <v>85</v>
      </c>
      <c r="AV416" s="14" t="s">
        <v>88</v>
      </c>
      <c r="AW416" s="14" t="s">
        <v>33</v>
      </c>
      <c r="AX416" s="14" t="s">
        <v>8</v>
      </c>
      <c r="AY416" s="169" t="s">
        <v>184</v>
      </c>
    </row>
    <row r="417" spans="1:65" s="2" customFormat="1" ht="24.2" customHeight="1">
      <c r="A417" s="33"/>
      <c r="B417" s="145"/>
      <c r="C417" s="146" t="s">
        <v>668</v>
      </c>
      <c r="D417" s="146" t="s">
        <v>186</v>
      </c>
      <c r="E417" s="147" t="s">
        <v>669</v>
      </c>
      <c r="F417" s="148" t="s">
        <v>670</v>
      </c>
      <c r="G417" s="149" t="s">
        <v>215</v>
      </c>
      <c r="H417" s="150">
        <v>1</v>
      </c>
      <c r="I417" s="151"/>
      <c r="J417" s="152">
        <f>ROUND(I417*H417,0)</f>
        <v>0</v>
      </c>
      <c r="K417" s="148" t="s">
        <v>190</v>
      </c>
      <c r="L417" s="34"/>
      <c r="M417" s="153" t="s">
        <v>1</v>
      </c>
      <c r="N417" s="154" t="s">
        <v>42</v>
      </c>
      <c r="O417" s="59"/>
      <c r="P417" s="155">
        <f>O417*H417</f>
        <v>0</v>
      </c>
      <c r="Q417" s="155">
        <v>0</v>
      </c>
      <c r="R417" s="155">
        <f>Q417*H417</f>
        <v>0</v>
      </c>
      <c r="S417" s="155">
        <v>0</v>
      </c>
      <c r="T417" s="156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57" t="s">
        <v>298</v>
      </c>
      <c r="AT417" s="157" t="s">
        <v>186</v>
      </c>
      <c r="AU417" s="157" t="s">
        <v>85</v>
      </c>
      <c r="AY417" s="18" t="s">
        <v>184</v>
      </c>
      <c r="BE417" s="158">
        <f>IF(N417="základní",J417,0)</f>
        <v>0</v>
      </c>
      <c r="BF417" s="158">
        <f>IF(N417="snížená",J417,0)</f>
        <v>0</v>
      </c>
      <c r="BG417" s="158">
        <f>IF(N417="zákl. přenesená",J417,0)</f>
        <v>0</v>
      </c>
      <c r="BH417" s="158">
        <f>IF(N417="sníž. přenesená",J417,0)</f>
        <v>0</v>
      </c>
      <c r="BI417" s="158">
        <f>IF(N417="nulová",J417,0)</f>
        <v>0</v>
      </c>
      <c r="BJ417" s="18" t="s">
        <v>8</v>
      </c>
      <c r="BK417" s="158">
        <f>ROUND(I417*H417,0)</f>
        <v>0</v>
      </c>
      <c r="BL417" s="18" t="s">
        <v>298</v>
      </c>
      <c r="BM417" s="157" t="s">
        <v>671</v>
      </c>
    </row>
    <row r="418" spans="1:65" s="13" customFormat="1" ht="11.25">
      <c r="B418" s="159"/>
      <c r="D418" s="160" t="s">
        <v>192</v>
      </c>
      <c r="E418" s="161" t="s">
        <v>1</v>
      </c>
      <c r="F418" s="162" t="s">
        <v>672</v>
      </c>
      <c r="H418" s="163">
        <v>1</v>
      </c>
      <c r="I418" s="164"/>
      <c r="L418" s="159"/>
      <c r="M418" s="165"/>
      <c r="N418" s="166"/>
      <c r="O418" s="166"/>
      <c r="P418" s="166"/>
      <c r="Q418" s="166"/>
      <c r="R418" s="166"/>
      <c r="S418" s="166"/>
      <c r="T418" s="167"/>
      <c r="AT418" s="161" t="s">
        <v>192</v>
      </c>
      <c r="AU418" s="161" t="s">
        <v>85</v>
      </c>
      <c r="AV418" s="13" t="s">
        <v>85</v>
      </c>
      <c r="AW418" s="13" t="s">
        <v>33</v>
      </c>
      <c r="AX418" s="13" t="s">
        <v>77</v>
      </c>
      <c r="AY418" s="161" t="s">
        <v>184</v>
      </c>
    </row>
    <row r="419" spans="1:65" s="14" customFormat="1" ht="11.25">
      <c r="B419" s="168"/>
      <c r="D419" s="160" t="s">
        <v>192</v>
      </c>
      <c r="E419" s="169" t="s">
        <v>1</v>
      </c>
      <c r="F419" s="170" t="s">
        <v>196</v>
      </c>
      <c r="H419" s="171">
        <v>1</v>
      </c>
      <c r="I419" s="172"/>
      <c r="L419" s="168"/>
      <c r="M419" s="173"/>
      <c r="N419" s="174"/>
      <c r="O419" s="174"/>
      <c r="P419" s="174"/>
      <c r="Q419" s="174"/>
      <c r="R419" s="174"/>
      <c r="S419" s="174"/>
      <c r="T419" s="175"/>
      <c r="AT419" s="169" t="s">
        <v>192</v>
      </c>
      <c r="AU419" s="169" t="s">
        <v>85</v>
      </c>
      <c r="AV419" s="14" t="s">
        <v>88</v>
      </c>
      <c r="AW419" s="14" t="s">
        <v>33</v>
      </c>
      <c r="AX419" s="14" t="s">
        <v>8</v>
      </c>
      <c r="AY419" s="169" t="s">
        <v>184</v>
      </c>
    </row>
    <row r="420" spans="1:65" s="2" customFormat="1" ht="24.2" customHeight="1">
      <c r="A420" s="33"/>
      <c r="B420" s="145"/>
      <c r="C420" s="176" t="s">
        <v>673</v>
      </c>
      <c r="D420" s="176" t="s">
        <v>235</v>
      </c>
      <c r="E420" s="177" t="s">
        <v>674</v>
      </c>
      <c r="F420" s="178" t="s">
        <v>675</v>
      </c>
      <c r="G420" s="179" t="s">
        <v>215</v>
      </c>
      <c r="H420" s="180">
        <v>1</v>
      </c>
      <c r="I420" s="181"/>
      <c r="J420" s="182">
        <f>ROUND(I420*H420,0)</f>
        <v>0</v>
      </c>
      <c r="K420" s="178" t="s">
        <v>190</v>
      </c>
      <c r="L420" s="183"/>
      <c r="M420" s="184" t="s">
        <v>1</v>
      </c>
      <c r="N420" s="185" t="s">
        <v>42</v>
      </c>
      <c r="O420" s="59"/>
      <c r="P420" s="155">
        <f>O420*H420</f>
        <v>0</v>
      </c>
      <c r="Q420" s="155">
        <v>4.2999999999999997E-2</v>
      </c>
      <c r="R420" s="155">
        <f>Q420*H420</f>
        <v>4.2999999999999997E-2</v>
      </c>
      <c r="S420" s="155">
        <v>0</v>
      </c>
      <c r="T420" s="156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57" t="s">
        <v>386</v>
      </c>
      <c r="AT420" s="157" t="s">
        <v>235</v>
      </c>
      <c r="AU420" s="157" t="s">
        <v>85</v>
      </c>
      <c r="AY420" s="18" t="s">
        <v>184</v>
      </c>
      <c r="BE420" s="158">
        <f>IF(N420="základní",J420,0)</f>
        <v>0</v>
      </c>
      <c r="BF420" s="158">
        <f>IF(N420="snížená",J420,0)</f>
        <v>0</v>
      </c>
      <c r="BG420" s="158">
        <f>IF(N420="zákl. přenesená",J420,0)</f>
        <v>0</v>
      </c>
      <c r="BH420" s="158">
        <f>IF(N420="sníž. přenesená",J420,0)</f>
        <v>0</v>
      </c>
      <c r="BI420" s="158">
        <f>IF(N420="nulová",J420,0)</f>
        <v>0</v>
      </c>
      <c r="BJ420" s="18" t="s">
        <v>8</v>
      </c>
      <c r="BK420" s="158">
        <f>ROUND(I420*H420,0)</f>
        <v>0</v>
      </c>
      <c r="BL420" s="18" t="s">
        <v>298</v>
      </c>
      <c r="BM420" s="157" t="s">
        <v>676</v>
      </c>
    </row>
    <row r="421" spans="1:65" s="13" customFormat="1" ht="11.25">
      <c r="B421" s="159"/>
      <c r="D421" s="160" t="s">
        <v>192</v>
      </c>
      <c r="E421" s="161" t="s">
        <v>1</v>
      </c>
      <c r="F421" s="162" t="s">
        <v>672</v>
      </c>
      <c r="H421" s="163">
        <v>1</v>
      </c>
      <c r="I421" s="164"/>
      <c r="L421" s="159"/>
      <c r="M421" s="165"/>
      <c r="N421" s="166"/>
      <c r="O421" s="166"/>
      <c r="P421" s="166"/>
      <c r="Q421" s="166"/>
      <c r="R421" s="166"/>
      <c r="S421" s="166"/>
      <c r="T421" s="167"/>
      <c r="AT421" s="161" t="s">
        <v>192</v>
      </c>
      <c r="AU421" s="161" t="s">
        <v>85</v>
      </c>
      <c r="AV421" s="13" t="s">
        <v>85</v>
      </c>
      <c r="AW421" s="13" t="s">
        <v>33</v>
      </c>
      <c r="AX421" s="13" t="s">
        <v>77</v>
      </c>
      <c r="AY421" s="161" t="s">
        <v>184</v>
      </c>
    </row>
    <row r="422" spans="1:65" s="14" customFormat="1" ht="11.25">
      <c r="B422" s="168"/>
      <c r="D422" s="160" t="s">
        <v>192</v>
      </c>
      <c r="E422" s="169" t="s">
        <v>1</v>
      </c>
      <c r="F422" s="170" t="s">
        <v>196</v>
      </c>
      <c r="H422" s="171">
        <v>1</v>
      </c>
      <c r="I422" s="172"/>
      <c r="L422" s="168"/>
      <c r="M422" s="173"/>
      <c r="N422" s="174"/>
      <c r="O422" s="174"/>
      <c r="P422" s="174"/>
      <c r="Q422" s="174"/>
      <c r="R422" s="174"/>
      <c r="S422" s="174"/>
      <c r="T422" s="175"/>
      <c r="AT422" s="169" t="s">
        <v>192</v>
      </c>
      <c r="AU422" s="169" t="s">
        <v>85</v>
      </c>
      <c r="AV422" s="14" t="s">
        <v>88</v>
      </c>
      <c r="AW422" s="14" t="s">
        <v>33</v>
      </c>
      <c r="AX422" s="14" t="s">
        <v>8</v>
      </c>
      <c r="AY422" s="169" t="s">
        <v>184</v>
      </c>
    </row>
    <row r="423" spans="1:65" s="2" customFormat="1" ht="24.2" customHeight="1">
      <c r="A423" s="33"/>
      <c r="B423" s="145"/>
      <c r="C423" s="146" t="s">
        <v>677</v>
      </c>
      <c r="D423" s="146" t="s">
        <v>186</v>
      </c>
      <c r="E423" s="147" t="s">
        <v>678</v>
      </c>
      <c r="F423" s="148" t="s">
        <v>679</v>
      </c>
      <c r="G423" s="149" t="s">
        <v>215</v>
      </c>
      <c r="H423" s="150">
        <v>5</v>
      </c>
      <c r="I423" s="151"/>
      <c r="J423" s="152">
        <f>ROUND(I423*H423,0)</f>
        <v>0</v>
      </c>
      <c r="K423" s="148" t="s">
        <v>190</v>
      </c>
      <c r="L423" s="34"/>
      <c r="M423" s="153" t="s">
        <v>1</v>
      </c>
      <c r="N423" s="154" t="s">
        <v>42</v>
      </c>
      <c r="O423" s="59"/>
      <c r="P423" s="155">
        <f>O423*H423</f>
        <v>0</v>
      </c>
      <c r="Q423" s="155">
        <v>0</v>
      </c>
      <c r="R423" s="155">
        <f>Q423*H423</f>
        <v>0</v>
      </c>
      <c r="S423" s="155">
        <v>0</v>
      </c>
      <c r="T423" s="156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57" t="s">
        <v>298</v>
      </c>
      <c r="AT423" s="157" t="s">
        <v>186</v>
      </c>
      <c r="AU423" s="157" t="s">
        <v>85</v>
      </c>
      <c r="AY423" s="18" t="s">
        <v>184</v>
      </c>
      <c r="BE423" s="158">
        <f>IF(N423="základní",J423,0)</f>
        <v>0</v>
      </c>
      <c r="BF423" s="158">
        <f>IF(N423="snížená",J423,0)</f>
        <v>0</v>
      </c>
      <c r="BG423" s="158">
        <f>IF(N423="zákl. přenesená",J423,0)</f>
        <v>0</v>
      </c>
      <c r="BH423" s="158">
        <f>IF(N423="sníž. přenesená",J423,0)</f>
        <v>0</v>
      </c>
      <c r="BI423" s="158">
        <f>IF(N423="nulová",J423,0)</f>
        <v>0</v>
      </c>
      <c r="BJ423" s="18" t="s">
        <v>8</v>
      </c>
      <c r="BK423" s="158">
        <f>ROUND(I423*H423,0)</f>
        <v>0</v>
      </c>
      <c r="BL423" s="18" t="s">
        <v>298</v>
      </c>
      <c r="BM423" s="157" t="s">
        <v>680</v>
      </c>
    </row>
    <row r="424" spans="1:65" s="13" customFormat="1" ht="11.25">
      <c r="B424" s="159"/>
      <c r="D424" s="160" t="s">
        <v>192</v>
      </c>
      <c r="E424" s="161" t="s">
        <v>1</v>
      </c>
      <c r="F424" s="162" t="s">
        <v>672</v>
      </c>
      <c r="H424" s="163">
        <v>1</v>
      </c>
      <c r="I424" s="164"/>
      <c r="L424" s="159"/>
      <c r="M424" s="165"/>
      <c r="N424" s="166"/>
      <c r="O424" s="166"/>
      <c r="P424" s="166"/>
      <c r="Q424" s="166"/>
      <c r="R424" s="166"/>
      <c r="S424" s="166"/>
      <c r="T424" s="167"/>
      <c r="AT424" s="161" t="s">
        <v>192</v>
      </c>
      <c r="AU424" s="161" t="s">
        <v>85</v>
      </c>
      <c r="AV424" s="13" t="s">
        <v>85</v>
      </c>
      <c r="AW424" s="13" t="s">
        <v>33</v>
      </c>
      <c r="AX424" s="13" t="s">
        <v>77</v>
      </c>
      <c r="AY424" s="161" t="s">
        <v>184</v>
      </c>
    </row>
    <row r="425" spans="1:65" s="13" customFormat="1" ht="11.25">
      <c r="B425" s="159"/>
      <c r="D425" s="160" t="s">
        <v>192</v>
      </c>
      <c r="E425" s="161" t="s">
        <v>1</v>
      </c>
      <c r="F425" s="162" t="s">
        <v>662</v>
      </c>
      <c r="H425" s="163">
        <v>3</v>
      </c>
      <c r="I425" s="164"/>
      <c r="L425" s="159"/>
      <c r="M425" s="165"/>
      <c r="N425" s="166"/>
      <c r="O425" s="166"/>
      <c r="P425" s="166"/>
      <c r="Q425" s="166"/>
      <c r="R425" s="166"/>
      <c r="S425" s="166"/>
      <c r="T425" s="167"/>
      <c r="AT425" s="161" t="s">
        <v>192</v>
      </c>
      <c r="AU425" s="161" t="s">
        <v>85</v>
      </c>
      <c r="AV425" s="13" t="s">
        <v>85</v>
      </c>
      <c r="AW425" s="13" t="s">
        <v>33</v>
      </c>
      <c r="AX425" s="13" t="s">
        <v>77</v>
      </c>
      <c r="AY425" s="161" t="s">
        <v>184</v>
      </c>
    </row>
    <row r="426" spans="1:65" s="13" customFormat="1" ht="11.25">
      <c r="B426" s="159"/>
      <c r="D426" s="160" t="s">
        <v>192</v>
      </c>
      <c r="E426" s="161" t="s">
        <v>1</v>
      </c>
      <c r="F426" s="162" t="s">
        <v>663</v>
      </c>
      <c r="H426" s="163">
        <v>1</v>
      </c>
      <c r="I426" s="164"/>
      <c r="L426" s="159"/>
      <c r="M426" s="165"/>
      <c r="N426" s="166"/>
      <c r="O426" s="166"/>
      <c r="P426" s="166"/>
      <c r="Q426" s="166"/>
      <c r="R426" s="166"/>
      <c r="S426" s="166"/>
      <c r="T426" s="167"/>
      <c r="AT426" s="161" t="s">
        <v>192</v>
      </c>
      <c r="AU426" s="161" t="s">
        <v>85</v>
      </c>
      <c r="AV426" s="13" t="s">
        <v>85</v>
      </c>
      <c r="AW426" s="13" t="s">
        <v>33</v>
      </c>
      <c r="AX426" s="13" t="s">
        <v>77</v>
      </c>
      <c r="AY426" s="161" t="s">
        <v>184</v>
      </c>
    </row>
    <row r="427" spans="1:65" s="14" customFormat="1" ht="11.25">
      <c r="B427" s="168"/>
      <c r="D427" s="160" t="s">
        <v>192</v>
      </c>
      <c r="E427" s="169" t="s">
        <v>1</v>
      </c>
      <c r="F427" s="170" t="s">
        <v>196</v>
      </c>
      <c r="H427" s="171">
        <v>5</v>
      </c>
      <c r="I427" s="172"/>
      <c r="L427" s="168"/>
      <c r="M427" s="173"/>
      <c r="N427" s="174"/>
      <c r="O427" s="174"/>
      <c r="P427" s="174"/>
      <c r="Q427" s="174"/>
      <c r="R427" s="174"/>
      <c r="S427" s="174"/>
      <c r="T427" s="175"/>
      <c r="AT427" s="169" t="s">
        <v>192</v>
      </c>
      <c r="AU427" s="169" t="s">
        <v>85</v>
      </c>
      <c r="AV427" s="14" t="s">
        <v>88</v>
      </c>
      <c r="AW427" s="14" t="s">
        <v>33</v>
      </c>
      <c r="AX427" s="14" t="s">
        <v>8</v>
      </c>
      <c r="AY427" s="169" t="s">
        <v>184</v>
      </c>
    </row>
    <row r="428" spans="1:65" s="2" customFormat="1" ht="14.45" customHeight="1">
      <c r="A428" s="33"/>
      <c r="B428" s="145"/>
      <c r="C428" s="176" t="s">
        <v>681</v>
      </c>
      <c r="D428" s="176" t="s">
        <v>235</v>
      </c>
      <c r="E428" s="177" t="s">
        <v>682</v>
      </c>
      <c r="F428" s="178" t="s">
        <v>683</v>
      </c>
      <c r="G428" s="179" t="s">
        <v>215</v>
      </c>
      <c r="H428" s="180">
        <v>5</v>
      </c>
      <c r="I428" s="181"/>
      <c r="J428" s="182">
        <f>ROUND(I428*H428,0)</f>
        <v>0</v>
      </c>
      <c r="K428" s="178" t="s">
        <v>190</v>
      </c>
      <c r="L428" s="183"/>
      <c r="M428" s="184" t="s">
        <v>1</v>
      </c>
      <c r="N428" s="185" t="s">
        <v>42</v>
      </c>
      <c r="O428" s="59"/>
      <c r="P428" s="155">
        <f>O428*H428</f>
        <v>0</v>
      </c>
      <c r="Q428" s="155">
        <v>4.7000000000000002E-3</v>
      </c>
      <c r="R428" s="155">
        <f>Q428*H428</f>
        <v>2.35E-2</v>
      </c>
      <c r="S428" s="155">
        <v>0</v>
      </c>
      <c r="T428" s="156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57" t="s">
        <v>386</v>
      </c>
      <c r="AT428" s="157" t="s">
        <v>235</v>
      </c>
      <c r="AU428" s="157" t="s">
        <v>85</v>
      </c>
      <c r="AY428" s="18" t="s">
        <v>184</v>
      </c>
      <c r="BE428" s="158">
        <f>IF(N428="základní",J428,0)</f>
        <v>0</v>
      </c>
      <c r="BF428" s="158">
        <f>IF(N428="snížená",J428,0)</f>
        <v>0</v>
      </c>
      <c r="BG428" s="158">
        <f>IF(N428="zákl. přenesená",J428,0)</f>
        <v>0</v>
      </c>
      <c r="BH428" s="158">
        <f>IF(N428="sníž. přenesená",J428,0)</f>
        <v>0</v>
      </c>
      <c r="BI428" s="158">
        <f>IF(N428="nulová",J428,0)</f>
        <v>0</v>
      </c>
      <c r="BJ428" s="18" t="s">
        <v>8</v>
      </c>
      <c r="BK428" s="158">
        <f>ROUND(I428*H428,0)</f>
        <v>0</v>
      </c>
      <c r="BL428" s="18" t="s">
        <v>298</v>
      </c>
      <c r="BM428" s="157" t="s">
        <v>684</v>
      </c>
    </row>
    <row r="429" spans="1:65" s="2" customFormat="1" ht="14.45" customHeight="1">
      <c r="A429" s="33"/>
      <c r="B429" s="145"/>
      <c r="C429" s="146" t="s">
        <v>685</v>
      </c>
      <c r="D429" s="146" t="s">
        <v>186</v>
      </c>
      <c r="E429" s="147" t="s">
        <v>686</v>
      </c>
      <c r="F429" s="148" t="s">
        <v>687</v>
      </c>
      <c r="G429" s="149" t="s">
        <v>215</v>
      </c>
      <c r="H429" s="150">
        <v>19</v>
      </c>
      <c r="I429" s="151"/>
      <c r="J429" s="152">
        <f>ROUND(I429*H429,0)</f>
        <v>0</v>
      </c>
      <c r="K429" s="148" t="s">
        <v>190</v>
      </c>
      <c r="L429" s="34"/>
      <c r="M429" s="153" t="s">
        <v>1</v>
      </c>
      <c r="N429" s="154" t="s">
        <v>42</v>
      </c>
      <c r="O429" s="59"/>
      <c r="P429" s="155">
        <f>O429*H429</f>
        <v>0</v>
      </c>
      <c r="Q429" s="155">
        <v>0</v>
      </c>
      <c r="R429" s="155">
        <f>Q429*H429</f>
        <v>0</v>
      </c>
      <c r="S429" s="155">
        <v>0</v>
      </c>
      <c r="T429" s="156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57" t="s">
        <v>298</v>
      </c>
      <c r="AT429" s="157" t="s">
        <v>186</v>
      </c>
      <c r="AU429" s="157" t="s">
        <v>85</v>
      </c>
      <c r="AY429" s="18" t="s">
        <v>184</v>
      </c>
      <c r="BE429" s="158">
        <f>IF(N429="základní",J429,0)</f>
        <v>0</v>
      </c>
      <c r="BF429" s="158">
        <f>IF(N429="snížená",J429,0)</f>
        <v>0</v>
      </c>
      <c r="BG429" s="158">
        <f>IF(N429="zákl. přenesená",J429,0)</f>
        <v>0</v>
      </c>
      <c r="BH429" s="158">
        <f>IF(N429="sníž. přenesená",J429,0)</f>
        <v>0</v>
      </c>
      <c r="BI429" s="158">
        <f>IF(N429="nulová",J429,0)</f>
        <v>0</v>
      </c>
      <c r="BJ429" s="18" t="s">
        <v>8</v>
      </c>
      <c r="BK429" s="158">
        <f>ROUND(I429*H429,0)</f>
        <v>0</v>
      </c>
      <c r="BL429" s="18" t="s">
        <v>298</v>
      </c>
      <c r="BM429" s="157" t="s">
        <v>688</v>
      </c>
    </row>
    <row r="430" spans="1:65" s="13" customFormat="1" ht="11.25">
      <c r="B430" s="159"/>
      <c r="D430" s="160" t="s">
        <v>192</v>
      </c>
      <c r="E430" s="161" t="s">
        <v>1</v>
      </c>
      <c r="F430" s="162" t="s">
        <v>1327</v>
      </c>
      <c r="H430" s="163">
        <v>12</v>
      </c>
      <c r="I430" s="164"/>
      <c r="L430" s="159"/>
      <c r="M430" s="165"/>
      <c r="N430" s="166"/>
      <c r="O430" s="166"/>
      <c r="P430" s="166"/>
      <c r="Q430" s="166"/>
      <c r="R430" s="166"/>
      <c r="S430" s="166"/>
      <c r="T430" s="167"/>
      <c r="AT430" s="161" t="s">
        <v>192</v>
      </c>
      <c r="AU430" s="161" t="s">
        <v>85</v>
      </c>
      <c r="AV430" s="13" t="s">
        <v>85</v>
      </c>
      <c r="AW430" s="13" t="s">
        <v>33</v>
      </c>
      <c r="AX430" s="13" t="s">
        <v>77</v>
      </c>
      <c r="AY430" s="161" t="s">
        <v>184</v>
      </c>
    </row>
    <row r="431" spans="1:65" s="13" customFormat="1" ht="11.25">
      <c r="B431" s="159"/>
      <c r="D431" s="160" t="s">
        <v>192</v>
      </c>
      <c r="E431" s="161" t="s">
        <v>1</v>
      </c>
      <c r="F431" s="162" t="s">
        <v>1328</v>
      </c>
      <c r="H431" s="163">
        <v>7</v>
      </c>
      <c r="I431" s="164"/>
      <c r="L431" s="159"/>
      <c r="M431" s="165"/>
      <c r="N431" s="166"/>
      <c r="O431" s="166"/>
      <c r="P431" s="166"/>
      <c r="Q431" s="166"/>
      <c r="R431" s="166"/>
      <c r="S431" s="166"/>
      <c r="T431" s="167"/>
      <c r="AT431" s="161" t="s">
        <v>192</v>
      </c>
      <c r="AU431" s="161" t="s">
        <v>85</v>
      </c>
      <c r="AV431" s="13" t="s">
        <v>85</v>
      </c>
      <c r="AW431" s="13" t="s">
        <v>33</v>
      </c>
      <c r="AX431" s="13" t="s">
        <v>77</v>
      </c>
      <c r="AY431" s="161" t="s">
        <v>184</v>
      </c>
    </row>
    <row r="432" spans="1:65" s="14" customFormat="1" ht="11.25">
      <c r="B432" s="168"/>
      <c r="D432" s="160" t="s">
        <v>192</v>
      </c>
      <c r="E432" s="169" t="s">
        <v>1</v>
      </c>
      <c r="F432" s="170" t="s">
        <v>196</v>
      </c>
      <c r="H432" s="171">
        <v>19</v>
      </c>
      <c r="I432" s="172"/>
      <c r="L432" s="168"/>
      <c r="M432" s="173"/>
      <c r="N432" s="174"/>
      <c r="O432" s="174"/>
      <c r="P432" s="174"/>
      <c r="Q432" s="174"/>
      <c r="R432" s="174"/>
      <c r="S432" s="174"/>
      <c r="T432" s="175"/>
      <c r="AT432" s="169" t="s">
        <v>192</v>
      </c>
      <c r="AU432" s="169" t="s">
        <v>85</v>
      </c>
      <c r="AV432" s="14" t="s">
        <v>88</v>
      </c>
      <c r="AW432" s="14" t="s">
        <v>33</v>
      </c>
      <c r="AX432" s="14" t="s">
        <v>8</v>
      </c>
      <c r="AY432" s="169" t="s">
        <v>184</v>
      </c>
    </row>
    <row r="433" spans="1:65" s="2" customFormat="1" ht="14.45" customHeight="1">
      <c r="A433" s="33"/>
      <c r="B433" s="145"/>
      <c r="C433" s="176" t="s">
        <v>689</v>
      </c>
      <c r="D433" s="176" t="s">
        <v>235</v>
      </c>
      <c r="E433" s="177" t="s">
        <v>690</v>
      </c>
      <c r="F433" s="178" t="s">
        <v>691</v>
      </c>
      <c r="G433" s="179" t="s">
        <v>215</v>
      </c>
      <c r="H433" s="180">
        <v>19</v>
      </c>
      <c r="I433" s="181"/>
      <c r="J433" s="182">
        <f>ROUND(I433*H433,0)</f>
        <v>0</v>
      </c>
      <c r="K433" s="178" t="s">
        <v>1</v>
      </c>
      <c r="L433" s="183"/>
      <c r="M433" s="184" t="s">
        <v>1</v>
      </c>
      <c r="N433" s="185" t="s">
        <v>42</v>
      </c>
      <c r="O433" s="59"/>
      <c r="P433" s="155">
        <f>O433*H433</f>
        <v>0</v>
      </c>
      <c r="Q433" s="155">
        <v>4.6000000000000001E-4</v>
      </c>
      <c r="R433" s="155">
        <f>Q433*H433</f>
        <v>8.7399999999999995E-3</v>
      </c>
      <c r="S433" s="155">
        <v>0</v>
      </c>
      <c r="T433" s="156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57" t="s">
        <v>386</v>
      </c>
      <c r="AT433" s="157" t="s">
        <v>235</v>
      </c>
      <c r="AU433" s="157" t="s">
        <v>85</v>
      </c>
      <c r="AY433" s="18" t="s">
        <v>184</v>
      </c>
      <c r="BE433" s="158">
        <f>IF(N433="základní",J433,0)</f>
        <v>0</v>
      </c>
      <c r="BF433" s="158">
        <f>IF(N433="snížená",J433,0)</f>
        <v>0</v>
      </c>
      <c r="BG433" s="158">
        <f>IF(N433="zákl. přenesená",J433,0)</f>
        <v>0</v>
      </c>
      <c r="BH433" s="158">
        <f>IF(N433="sníž. přenesená",J433,0)</f>
        <v>0</v>
      </c>
      <c r="BI433" s="158">
        <f>IF(N433="nulová",J433,0)</f>
        <v>0</v>
      </c>
      <c r="BJ433" s="18" t="s">
        <v>8</v>
      </c>
      <c r="BK433" s="158">
        <f>ROUND(I433*H433,0)</f>
        <v>0</v>
      </c>
      <c r="BL433" s="18" t="s">
        <v>298</v>
      </c>
      <c r="BM433" s="157" t="s">
        <v>692</v>
      </c>
    </row>
    <row r="434" spans="1:65" s="2" customFormat="1" ht="14.45" customHeight="1">
      <c r="A434" s="33"/>
      <c r="B434" s="145"/>
      <c r="C434" s="146" t="s">
        <v>693</v>
      </c>
      <c r="D434" s="146" t="s">
        <v>186</v>
      </c>
      <c r="E434" s="147" t="s">
        <v>694</v>
      </c>
      <c r="F434" s="148" t="s">
        <v>695</v>
      </c>
      <c r="G434" s="149" t="s">
        <v>215</v>
      </c>
      <c r="H434" s="150">
        <v>33</v>
      </c>
      <c r="I434" s="151"/>
      <c r="J434" s="152">
        <f>ROUND(I434*H434,0)</f>
        <v>0</v>
      </c>
      <c r="K434" s="148" t="s">
        <v>190</v>
      </c>
      <c r="L434" s="34"/>
      <c r="M434" s="153" t="s">
        <v>1</v>
      </c>
      <c r="N434" s="154" t="s">
        <v>42</v>
      </c>
      <c r="O434" s="59"/>
      <c r="P434" s="155">
        <f>O434*H434</f>
        <v>0</v>
      </c>
      <c r="Q434" s="155">
        <v>0</v>
      </c>
      <c r="R434" s="155">
        <f>Q434*H434</f>
        <v>0</v>
      </c>
      <c r="S434" s="155">
        <v>0</v>
      </c>
      <c r="T434" s="156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57" t="s">
        <v>298</v>
      </c>
      <c r="AT434" s="157" t="s">
        <v>186</v>
      </c>
      <c r="AU434" s="157" t="s">
        <v>85</v>
      </c>
      <c r="AY434" s="18" t="s">
        <v>184</v>
      </c>
      <c r="BE434" s="158">
        <f>IF(N434="základní",J434,0)</f>
        <v>0</v>
      </c>
      <c r="BF434" s="158">
        <f>IF(N434="snížená",J434,0)</f>
        <v>0</v>
      </c>
      <c r="BG434" s="158">
        <f>IF(N434="zákl. přenesená",J434,0)</f>
        <v>0</v>
      </c>
      <c r="BH434" s="158">
        <f>IF(N434="sníž. přenesená",J434,0)</f>
        <v>0</v>
      </c>
      <c r="BI434" s="158">
        <f>IF(N434="nulová",J434,0)</f>
        <v>0</v>
      </c>
      <c r="BJ434" s="18" t="s">
        <v>8</v>
      </c>
      <c r="BK434" s="158">
        <f>ROUND(I434*H434,0)</f>
        <v>0</v>
      </c>
      <c r="BL434" s="18" t="s">
        <v>298</v>
      </c>
      <c r="BM434" s="157" t="s">
        <v>696</v>
      </c>
    </row>
    <row r="435" spans="1:65" s="13" customFormat="1" ht="11.25">
      <c r="B435" s="159"/>
      <c r="D435" s="160" t="s">
        <v>192</v>
      </c>
      <c r="E435" s="161" t="s">
        <v>1</v>
      </c>
      <c r="F435" s="162" t="s">
        <v>638</v>
      </c>
      <c r="H435" s="163">
        <v>12</v>
      </c>
      <c r="I435" s="164"/>
      <c r="L435" s="159"/>
      <c r="M435" s="165"/>
      <c r="N435" s="166"/>
      <c r="O435" s="166"/>
      <c r="P435" s="166"/>
      <c r="Q435" s="166"/>
      <c r="R435" s="166"/>
      <c r="S435" s="166"/>
      <c r="T435" s="167"/>
      <c r="AT435" s="161" t="s">
        <v>192</v>
      </c>
      <c r="AU435" s="161" t="s">
        <v>85</v>
      </c>
      <c r="AV435" s="13" t="s">
        <v>85</v>
      </c>
      <c r="AW435" s="13" t="s">
        <v>33</v>
      </c>
      <c r="AX435" s="13" t="s">
        <v>77</v>
      </c>
      <c r="AY435" s="161" t="s">
        <v>184</v>
      </c>
    </row>
    <row r="436" spans="1:65" s="13" customFormat="1" ht="11.25">
      <c r="B436" s="159"/>
      <c r="D436" s="160" t="s">
        <v>192</v>
      </c>
      <c r="E436" s="161" t="s">
        <v>1</v>
      </c>
      <c r="F436" s="162" t="s">
        <v>639</v>
      </c>
      <c r="H436" s="163">
        <v>8</v>
      </c>
      <c r="I436" s="164"/>
      <c r="L436" s="159"/>
      <c r="M436" s="165"/>
      <c r="N436" s="166"/>
      <c r="O436" s="166"/>
      <c r="P436" s="166"/>
      <c r="Q436" s="166"/>
      <c r="R436" s="166"/>
      <c r="S436" s="166"/>
      <c r="T436" s="167"/>
      <c r="AT436" s="161" t="s">
        <v>192</v>
      </c>
      <c r="AU436" s="161" t="s">
        <v>85</v>
      </c>
      <c r="AV436" s="13" t="s">
        <v>85</v>
      </c>
      <c r="AW436" s="13" t="s">
        <v>33</v>
      </c>
      <c r="AX436" s="13" t="s">
        <v>77</v>
      </c>
      <c r="AY436" s="161" t="s">
        <v>184</v>
      </c>
    </row>
    <row r="437" spans="1:65" s="13" customFormat="1" ht="11.25">
      <c r="B437" s="159"/>
      <c r="D437" s="160" t="s">
        <v>192</v>
      </c>
      <c r="E437" s="161" t="s">
        <v>1</v>
      </c>
      <c r="F437" s="162" t="s">
        <v>640</v>
      </c>
      <c r="H437" s="163">
        <v>7</v>
      </c>
      <c r="I437" s="164"/>
      <c r="L437" s="159"/>
      <c r="M437" s="165"/>
      <c r="N437" s="166"/>
      <c r="O437" s="166"/>
      <c r="P437" s="166"/>
      <c r="Q437" s="166"/>
      <c r="R437" s="166"/>
      <c r="S437" s="166"/>
      <c r="T437" s="167"/>
      <c r="AT437" s="161" t="s">
        <v>192</v>
      </c>
      <c r="AU437" s="161" t="s">
        <v>85</v>
      </c>
      <c r="AV437" s="13" t="s">
        <v>85</v>
      </c>
      <c r="AW437" s="13" t="s">
        <v>33</v>
      </c>
      <c r="AX437" s="13" t="s">
        <v>77</v>
      </c>
      <c r="AY437" s="161" t="s">
        <v>184</v>
      </c>
    </row>
    <row r="438" spans="1:65" s="13" customFormat="1" ht="11.25">
      <c r="B438" s="159"/>
      <c r="D438" s="160" t="s">
        <v>192</v>
      </c>
      <c r="E438" s="161" t="s">
        <v>1</v>
      </c>
      <c r="F438" s="162" t="s">
        <v>672</v>
      </c>
      <c r="H438" s="163">
        <v>1</v>
      </c>
      <c r="I438" s="164"/>
      <c r="L438" s="159"/>
      <c r="M438" s="165"/>
      <c r="N438" s="166"/>
      <c r="O438" s="166"/>
      <c r="P438" s="166"/>
      <c r="Q438" s="166"/>
      <c r="R438" s="166"/>
      <c r="S438" s="166"/>
      <c r="T438" s="167"/>
      <c r="AT438" s="161" t="s">
        <v>192</v>
      </c>
      <c r="AU438" s="161" t="s">
        <v>85</v>
      </c>
      <c r="AV438" s="13" t="s">
        <v>85</v>
      </c>
      <c r="AW438" s="13" t="s">
        <v>33</v>
      </c>
      <c r="AX438" s="13" t="s">
        <v>77</v>
      </c>
      <c r="AY438" s="161" t="s">
        <v>184</v>
      </c>
    </row>
    <row r="439" spans="1:65" s="13" customFormat="1" ht="11.25">
      <c r="B439" s="159"/>
      <c r="D439" s="160" t="s">
        <v>192</v>
      </c>
      <c r="E439" s="161" t="s">
        <v>1</v>
      </c>
      <c r="F439" s="162" t="s">
        <v>653</v>
      </c>
      <c r="H439" s="163">
        <v>1</v>
      </c>
      <c r="I439" s="164"/>
      <c r="L439" s="159"/>
      <c r="M439" s="165"/>
      <c r="N439" s="166"/>
      <c r="O439" s="166"/>
      <c r="P439" s="166"/>
      <c r="Q439" s="166"/>
      <c r="R439" s="166"/>
      <c r="S439" s="166"/>
      <c r="T439" s="167"/>
      <c r="AT439" s="161" t="s">
        <v>192</v>
      </c>
      <c r="AU439" s="161" t="s">
        <v>85</v>
      </c>
      <c r="AV439" s="13" t="s">
        <v>85</v>
      </c>
      <c r="AW439" s="13" t="s">
        <v>33</v>
      </c>
      <c r="AX439" s="13" t="s">
        <v>77</v>
      </c>
      <c r="AY439" s="161" t="s">
        <v>184</v>
      </c>
    </row>
    <row r="440" spans="1:65" s="13" customFormat="1" ht="11.25">
      <c r="B440" s="159"/>
      <c r="D440" s="160" t="s">
        <v>192</v>
      </c>
      <c r="E440" s="161" t="s">
        <v>1</v>
      </c>
      <c r="F440" s="162" t="s">
        <v>662</v>
      </c>
      <c r="H440" s="163">
        <v>3</v>
      </c>
      <c r="I440" s="164"/>
      <c r="L440" s="159"/>
      <c r="M440" s="165"/>
      <c r="N440" s="166"/>
      <c r="O440" s="166"/>
      <c r="P440" s="166"/>
      <c r="Q440" s="166"/>
      <c r="R440" s="166"/>
      <c r="S440" s="166"/>
      <c r="T440" s="167"/>
      <c r="AT440" s="161" t="s">
        <v>192</v>
      </c>
      <c r="AU440" s="161" t="s">
        <v>85</v>
      </c>
      <c r="AV440" s="13" t="s">
        <v>85</v>
      </c>
      <c r="AW440" s="13" t="s">
        <v>33</v>
      </c>
      <c r="AX440" s="13" t="s">
        <v>77</v>
      </c>
      <c r="AY440" s="161" t="s">
        <v>184</v>
      </c>
    </row>
    <row r="441" spans="1:65" s="13" customFormat="1" ht="11.25">
      <c r="B441" s="159"/>
      <c r="D441" s="160" t="s">
        <v>192</v>
      </c>
      <c r="E441" s="161" t="s">
        <v>1</v>
      </c>
      <c r="F441" s="162" t="s">
        <v>663</v>
      </c>
      <c r="H441" s="163">
        <v>1</v>
      </c>
      <c r="I441" s="164"/>
      <c r="L441" s="159"/>
      <c r="M441" s="165"/>
      <c r="N441" s="166"/>
      <c r="O441" s="166"/>
      <c r="P441" s="166"/>
      <c r="Q441" s="166"/>
      <c r="R441" s="166"/>
      <c r="S441" s="166"/>
      <c r="T441" s="167"/>
      <c r="AT441" s="161" t="s">
        <v>192</v>
      </c>
      <c r="AU441" s="161" t="s">
        <v>85</v>
      </c>
      <c r="AV441" s="13" t="s">
        <v>85</v>
      </c>
      <c r="AW441" s="13" t="s">
        <v>33</v>
      </c>
      <c r="AX441" s="13" t="s">
        <v>77</v>
      </c>
      <c r="AY441" s="161" t="s">
        <v>184</v>
      </c>
    </row>
    <row r="442" spans="1:65" s="14" customFormat="1" ht="11.25">
      <c r="B442" s="168"/>
      <c r="D442" s="160" t="s">
        <v>192</v>
      </c>
      <c r="E442" s="169" t="s">
        <v>1</v>
      </c>
      <c r="F442" s="170" t="s">
        <v>196</v>
      </c>
      <c r="H442" s="171">
        <v>33</v>
      </c>
      <c r="I442" s="172"/>
      <c r="L442" s="168"/>
      <c r="M442" s="173"/>
      <c r="N442" s="174"/>
      <c r="O442" s="174"/>
      <c r="P442" s="174"/>
      <c r="Q442" s="174"/>
      <c r="R442" s="174"/>
      <c r="S442" s="174"/>
      <c r="T442" s="175"/>
      <c r="AT442" s="169" t="s">
        <v>192</v>
      </c>
      <c r="AU442" s="169" t="s">
        <v>85</v>
      </c>
      <c r="AV442" s="14" t="s">
        <v>88</v>
      </c>
      <c r="AW442" s="14" t="s">
        <v>33</v>
      </c>
      <c r="AX442" s="14" t="s">
        <v>8</v>
      </c>
      <c r="AY442" s="169" t="s">
        <v>184</v>
      </c>
    </row>
    <row r="443" spans="1:65" s="2" customFormat="1" ht="14.45" customHeight="1">
      <c r="A443" s="33"/>
      <c r="B443" s="145"/>
      <c r="C443" s="176" t="s">
        <v>697</v>
      </c>
      <c r="D443" s="176" t="s">
        <v>235</v>
      </c>
      <c r="E443" s="177" t="s">
        <v>698</v>
      </c>
      <c r="F443" s="178" t="s">
        <v>699</v>
      </c>
      <c r="G443" s="179" t="s">
        <v>215</v>
      </c>
      <c r="H443" s="180">
        <v>33</v>
      </c>
      <c r="I443" s="181"/>
      <c r="J443" s="182">
        <f>ROUND(I443*H443,0)</f>
        <v>0</v>
      </c>
      <c r="K443" s="178" t="s">
        <v>190</v>
      </c>
      <c r="L443" s="183"/>
      <c r="M443" s="184" t="s">
        <v>1</v>
      </c>
      <c r="N443" s="185" t="s">
        <v>42</v>
      </c>
      <c r="O443" s="59"/>
      <c r="P443" s="155">
        <f>O443*H443</f>
        <v>0</v>
      </c>
      <c r="Q443" s="155">
        <v>1.4999999999999999E-4</v>
      </c>
      <c r="R443" s="155">
        <f>Q443*H443</f>
        <v>4.9499999999999995E-3</v>
      </c>
      <c r="S443" s="155">
        <v>0</v>
      </c>
      <c r="T443" s="156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57" t="s">
        <v>386</v>
      </c>
      <c r="AT443" s="157" t="s">
        <v>235</v>
      </c>
      <c r="AU443" s="157" t="s">
        <v>85</v>
      </c>
      <c r="AY443" s="18" t="s">
        <v>184</v>
      </c>
      <c r="BE443" s="158">
        <f>IF(N443="základní",J443,0)</f>
        <v>0</v>
      </c>
      <c r="BF443" s="158">
        <f>IF(N443="snížená",J443,0)</f>
        <v>0</v>
      </c>
      <c r="BG443" s="158">
        <f>IF(N443="zákl. přenesená",J443,0)</f>
        <v>0</v>
      </c>
      <c r="BH443" s="158">
        <f>IF(N443="sníž. přenesená",J443,0)</f>
        <v>0</v>
      </c>
      <c r="BI443" s="158">
        <f>IF(N443="nulová",J443,0)</f>
        <v>0</v>
      </c>
      <c r="BJ443" s="18" t="s">
        <v>8</v>
      </c>
      <c r="BK443" s="158">
        <f>ROUND(I443*H443,0)</f>
        <v>0</v>
      </c>
      <c r="BL443" s="18" t="s">
        <v>298</v>
      </c>
      <c r="BM443" s="157" t="s">
        <v>700</v>
      </c>
    </row>
    <row r="444" spans="1:65" s="2" customFormat="1" ht="14.45" customHeight="1">
      <c r="A444" s="33"/>
      <c r="B444" s="145"/>
      <c r="C444" s="146" t="s">
        <v>701</v>
      </c>
      <c r="D444" s="146" t="s">
        <v>186</v>
      </c>
      <c r="E444" s="147" t="s">
        <v>702</v>
      </c>
      <c r="F444" s="148" t="s">
        <v>703</v>
      </c>
      <c r="G444" s="149" t="s">
        <v>215</v>
      </c>
      <c r="H444" s="150">
        <v>33</v>
      </c>
      <c r="I444" s="151"/>
      <c r="J444" s="152">
        <f>ROUND(I444*H444,0)</f>
        <v>0</v>
      </c>
      <c r="K444" s="148" t="s">
        <v>190</v>
      </c>
      <c r="L444" s="34"/>
      <c r="M444" s="153" t="s">
        <v>1</v>
      </c>
      <c r="N444" s="154" t="s">
        <v>42</v>
      </c>
      <c r="O444" s="59"/>
      <c r="P444" s="155">
        <f>O444*H444</f>
        <v>0</v>
      </c>
      <c r="Q444" s="155">
        <v>0</v>
      </c>
      <c r="R444" s="155">
        <f>Q444*H444</f>
        <v>0</v>
      </c>
      <c r="S444" s="155">
        <v>0</v>
      </c>
      <c r="T444" s="156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57" t="s">
        <v>298</v>
      </c>
      <c r="AT444" s="157" t="s">
        <v>186</v>
      </c>
      <c r="AU444" s="157" t="s">
        <v>85</v>
      </c>
      <c r="AY444" s="18" t="s">
        <v>184</v>
      </c>
      <c r="BE444" s="158">
        <f>IF(N444="základní",J444,0)</f>
        <v>0</v>
      </c>
      <c r="BF444" s="158">
        <f>IF(N444="snížená",J444,0)</f>
        <v>0</v>
      </c>
      <c r="BG444" s="158">
        <f>IF(N444="zákl. přenesená",J444,0)</f>
        <v>0</v>
      </c>
      <c r="BH444" s="158">
        <f>IF(N444="sníž. přenesená",J444,0)</f>
        <v>0</v>
      </c>
      <c r="BI444" s="158">
        <f>IF(N444="nulová",J444,0)</f>
        <v>0</v>
      </c>
      <c r="BJ444" s="18" t="s">
        <v>8</v>
      </c>
      <c r="BK444" s="158">
        <f>ROUND(I444*H444,0)</f>
        <v>0</v>
      </c>
      <c r="BL444" s="18" t="s">
        <v>298</v>
      </c>
      <c r="BM444" s="157" t="s">
        <v>704</v>
      </c>
    </row>
    <row r="445" spans="1:65" s="13" customFormat="1" ht="11.25">
      <c r="B445" s="159"/>
      <c r="D445" s="160" t="s">
        <v>192</v>
      </c>
      <c r="E445" s="161" t="s">
        <v>1</v>
      </c>
      <c r="F445" s="162" t="s">
        <v>638</v>
      </c>
      <c r="H445" s="163">
        <v>12</v>
      </c>
      <c r="I445" s="164"/>
      <c r="L445" s="159"/>
      <c r="M445" s="165"/>
      <c r="N445" s="166"/>
      <c r="O445" s="166"/>
      <c r="P445" s="166"/>
      <c r="Q445" s="166"/>
      <c r="R445" s="166"/>
      <c r="S445" s="166"/>
      <c r="T445" s="167"/>
      <c r="AT445" s="161" t="s">
        <v>192</v>
      </c>
      <c r="AU445" s="161" t="s">
        <v>85</v>
      </c>
      <c r="AV445" s="13" t="s">
        <v>85</v>
      </c>
      <c r="AW445" s="13" t="s">
        <v>33</v>
      </c>
      <c r="AX445" s="13" t="s">
        <v>77</v>
      </c>
      <c r="AY445" s="161" t="s">
        <v>184</v>
      </c>
    </row>
    <row r="446" spans="1:65" s="13" customFormat="1" ht="11.25">
      <c r="B446" s="159"/>
      <c r="D446" s="160" t="s">
        <v>192</v>
      </c>
      <c r="E446" s="161" t="s">
        <v>1</v>
      </c>
      <c r="F446" s="162" t="s">
        <v>639</v>
      </c>
      <c r="H446" s="163">
        <v>8</v>
      </c>
      <c r="I446" s="164"/>
      <c r="L446" s="159"/>
      <c r="M446" s="165"/>
      <c r="N446" s="166"/>
      <c r="O446" s="166"/>
      <c r="P446" s="166"/>
      <c r="Q446" s="166"/>
      <c r="R446" s="166"/>
      <c r="S446" s="166"/>
      <c r="T446" s="167"/>
      <c r="AT446" s="161" t="s">
        <v>192</v>
      </c>
      <c r="AU446" s="161" t="s">
        <v>85</v>
      </c>
      <c r="AV446" s="13" t="s">
        <v>85</v>
      </c>
      <c r="AW446" s="13" t="s">
        <v>33</v>
      </c>
      <c r="AX446" s="13" t="s">
        <v>77</v>
      </c>
      <c r="AY446" s="161" t="s">
        <v>184</v>
      </c>
    </row>
    <row r="447" spans="1:65" s="13" customFormat="1" ht="11.25">
      <c r="B447" s="159"/>
      <c r="D447" s="160" t="s">
        <v>192</v>
      </c>
      <c r="E447" s="161" t="s">
        <v>1</v>
      </c>
      <c r="F447" s="162" t="s">
        <v>640</v>
      </c>
      <c r="H447" s="163">
        <v>7</v>
      </c>
      <c r="I447" s="164"/>
      <c r="L447" s="159"/>
      <c r="M447" s="165"/>
      <c r="N447" s="166"/>
      <c r="O447" s="166"/>
      <c r="P447" s="166"/>
      <c r="Q447" s="166"/>
      <c r="R447" s="166"/>
      <c r="S447" s="166"/>
      <c r="T447" s="167"/>
      <c r="AT447" s="161" t="s">
        <v>192</v>
      </c>
      <c r="AU447" s="161" t="s">
        <v>85</v>
      </c>
      <c r="AV447" s="13" t="s">
        <v>85</v>
      </c>
      <c r="AW447" s="13" t="s">
        <v>33</v>
      </c>
      <c r="AX447" s="13" t="s">
        <v>77</v>
      </c>
      <c r="AY447" s="161" t="s">
        <v>184</v>
      </c>
    </row>
    <row r="448" spans="1:65" s="13" customFormat="1" ht="11.25">
      <c r="B448" s="159"/>
      <c r="D448" s="160" t="s">
        <v>192</v>
      </c>
      <c r="E448" s="161" t="s">
        <v>1</v>
      </c>
      <c r="F448" s="162" t="s">
        <v>672</v>
      </c>
      <c r="H448" s="163">
        <v>1</v>
      </c>
      <c r="I448" s="164"/>
      <c r="L448" s="159"/>
      <c r="M448" s="165"/>
      <c r="N448" s="166"/>
      <c r="O448" s="166"/>
      <c r="P448" s="166"/>
      <c r="Q448" s="166"/>
      <c r="R448" s="166"/>
      <c r="S448" s="166"/>
      <c r="T448" s="167"/>
      <c r="AT448" s="161" t="s">
        <v>192</v>
      </c>
      <c r="AU448" s="161" t="s">
        <v>85</v>
      </c>
      <c r="AV448" s="13" t="s">
        <v>85</v>
      </c>
      <c r="AW448" s="13" t="s">
        <v>33</v>
      </c>
      <c r="AX448" s="13" t="s">
        <v>77</v>
      </c>
      <c r="AY448" s="161" t="s">
        <v>184</v>
      </c>
    </row>
    <row r="449" spans="1:65" s="13" customFormat="1" ht="11.25">
      <c r="B449" s="159"/>
      <c r="D449" s="160" t="s">
        <v>192</v>
      </c>
      <c r="E449" s="161" t="s">
        <v>1</v>
      </c>
      <c r="F449" s="162" t="s">
        <v>653</v>
      </c>
      <c r="H449" s="163">
        <v>1</v>
      </c>
      <c r="I449" s="164"/>
      <c r="L449" s="159"/>
      <c r="M449" s="165"/>
      <c r="N449" s="166"/>
      <c r="O449" s="166"/>
      <c r="P449" s="166"/>
      <c r="Q449" s="166"/>
      <c r="R449" s="166"/>
      <c r="S449" s="166"/>
      <c r="T449" s="167"/>
      <c r="AT449" s="161" t="s">
        <v>192</v>
      </c>
      <c r="AU449" s="161" t="s">
        <v>85</v>
      </c>
      <c r="AV449" s="13" t="s">
        <v>85</v>
      </c>
      <c r="AW449" s="13" t="s">
        <v>33</v>
      </c>
      <c r="AX449" s="13" t="s">
        <v>77</v>
      </c>
      <c r="AY449" s="161" t="s">
        <v>184</v>
      </c>
    </row>
    <row r="450" spans="1:65" s="13" customFormat="1" ht="11.25">
      <c r="B450" s="159"/>
      <c r="D450" s="160" t="s">
        <v>192</v>
      </c>
      <c r="E450" s="161" t="s">
        <v>1</v>
      </c>
      <c r="F450" s="162" t="s">
        <v>662</v>
      </c>
      <c r="H450" s="163">
        <v>3</v>
      </c>
      <c r="I450" s="164"/>
      <c r="L450" s="159"/>
      <c r="M450" s="165"/>
      <c r="N450" s="166"/>
      <c r="O450" s="166"/>
      <c r="P450" s="166"/>
      <c r="Q450" s="166"/>
      <c r="R450" s="166"/>
      <c r="S450" s="166"/>
      <c r="T450" s="167"/>
      <c r="AT450" s="161" t="s">
        <v>192</v>
      </c>
      <c r="AU450" s="161" t="s">
        <v>85</v>
      </c>
      <c r="AV450" s="13" t="s">
        <v>85</v>
      </c>
      <c r="AW450" s="13" t="s">
        <v>33</v>
      </c>
      <c r="AX450" s="13" t="s">
        <v>77</v>
      </c>
      <c r="AY450" s="161" t="s">
        <v>184</v>
      </c>
    </row>
    <row r="451" spans="1:65" s="13" customFormat="1" ht="11.25">
      <c r="B451" s="159"/>
      <c r="D451" s="160" t="s">
        <v>192</v>
      </c>
      <c r="E451" s="161" t="s">
        <v>1</v>
      </c>
      <c r="F451" s="162" t="s">
        <v>663</v>
      </c>
      <c r="H451" s="163">
        <v>1</v>
      </c>
      <c r="I451" s="164"/>
      <c r="L451" s="159"/>
      <c r="M451" s="165"/>
      <c r="N451" s="166"/>
      <c r="O451" s="166"/>
      <c r="P451" s="166"/>
      <c r="Q451" s="166"/>
      <c r="R451" s="166"/>
      <c r="S451" s="166"/>
      <c r="T451" s="167"/>
      <c r="AT451" s="161" t="s">
        <v>192</v>
      </c>
      <c r="AU451" s="161" t="s">
        <v>85</v>
      </c>
      <c r="AV451" s="13" t="s">
        <v>85</v>
      </c>
      <c r="AW451" s="13" t="s">
        <v>33</v>
      </c>
      <c r="AX451" s="13" t="s">
        <v>77</v>
      </c>
      <c r="AY451" s="161" t="s">
        <v>184</v>
      </c>
    </row>
    <row r="452" spans="1:65" s="14" customFormat="1" ht="11.25">
      <c r="B452" s="168"/>
      <c r="D452" s="160" t="s">
        <v>192</v>
      </c>
      <c r="E452" s="169" t="s">
        <v>1</v>
      </c>
      <c r="F452" s="170" t="s">
        <v>196</v>
      </c>
      <c r="H452" s="171">
        <v>33</v>
      </c>
      <c r="I452" s="172"/>
      <c r="L452" s="168"/>
      <c r="M452" s="173"/>
      <c r="N452" s="174"/>
      <c r="O452" s="174"/>
      <c r="P452" s="174"/>
      <c r="Q452" s="174"/>
      <c r="R452" s="174"/>
      <c r="S452" s="174"/>
      <c r="T452" s="175"/>
      <c r="AT452" s="169" t="s">
        <v>192</v>
      </c>
      <c r="AU452" s="169" t="s">
        <v>85</v>
      </c>
      <c r="AV452" s="14" t="s">
        <v>88</v>
      </c>
      <c r="AW452" s="14" t="s">
        <v>33</v>
      </c>
      <c r="AX452" s="14" t="s">
        <v>8</v>
      </c>
      <c r="AY452" s="169" t="s">
        <v>184</v>
      </c>
    </row>
    <row r="453" spans="1:65" s="2" customFormat="1" ht="24.2" customHeight="1">
      <c r="A453" s="33"/>
      <c r="B453" s="145"/>
      <c r="C453" s="176" t="s">
        <v>705</v>
      </c>
      <c r="D453" s="176" t="s">
        <v>235</v>
      </c>
      <c r="E453" s="177" t="s">
        <v>706</v>
      </c>
      <c r="F453" s="178" t="s">
        <v>707</v>
      </c>
      <c r="G453" s="179" t="s">
        <v>215</v>
      </c>
      <c r="H453" s="180">
        <v>33</v>
      </c>
      <c r="I453" s="181"/>
      <c r="J453" s="182">
        <f>ROUND(I453*H453,0)</f>
        <v>0</v>
      </c>
      <c r="K453" s="178" t="s">
        <v>190</v>
      </c>
      <c r="L453" s="183"/>
      <c r="M453" s="184" t="s">
        <v>1</v>
      </c>
      <c r="N453" s="185" t="s">
        <v>42</v>
      </c>
      <c r="O453" s="59"/>
      <c r="P453" s="155">
        <f>O453*H453</f>
        <v>0</v>
      </c>
      <c r="Q453" s="155">
        <v>1.1999999999999999E-3</v>
      </c>
      <c r="R453" s="155">
        <f>Q453*H453</f>
        <v>3.9599999999999996E-2</v>
      </c>
      <c r="S453" s="155">
        <v>0</v>
      </c>
      <c r="T453" s="156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57" t="s">
        <v>386</v>
      </c>
      <c r="AT453" s="157" t="s">
        <v>235</v>
      </c>
      <c r="AU453" s="157" t="s">
        <v>85</v>
      </c>
      <c r="AY453" s="18" t="s">
        <v>184</v>
      </c>
      <c r="BE453" s="158">
        <f>IF(N453="základní",J453,0)</f>
        <v>0</v>
      </c>
      <c r="BF453" s="158">
        <f>IF(N453="snížená",J453,0)</f>
        <v>0</v>
      </c>
      <c r="BG453" s="158">
        <f>IF(N453="zákl. přenesená",J453,0)</f>
        <v>0</v>
      </c>
      <c r="BH453" s="158">
        <f>IF(N453="sníž. přenesená",J453,0)</f>
        <v>0</v>
      </c>
      <c r="BI453" s="158">
        <f>IF(N453="nulová",J453,0)</f>
        <v>0</v>
      </c>
      <c r="BJ453" s="18" t="s">
        <v>8</v>
      </c>
      <c r="BK453" s="158">
        <f>ROUND(I453*H453,0)</f>
        <v>0</v>
      </c>
      <c r="BL453" s="18" t="s">
        <v>298</v>
      </c>
      <c r="BM453" s="157" t="s">
        <v>708</v>
      </c>
    </row>
    <row r="454" spans="1:65" s="2" customFormat="1" ht="14.45" customHeight="1">
      <c r="A454" s="33"/>
      <c r="B454" s="145"/>
      <c r="C454" s="146" t="s">
        <v>709</v>
      </c>
      <c r="D454" s="146" t="s">
        <v>186</v>
      </c>
      <c r="E454" s="147" t="s">
        <v>710</v>
      </c>
      <c r="F454" s="148" t="s">
        <v>711</v>
      </c>
      <c r="G454" s="149" t="s">
        <v>215</v>
      </c>
      <c r="H454" s="150">
        <v>2</v>
      </c>
      <c r="I454" s="151"/>
      <c r="J454" s="152">
        <f>ROUND(I454*H454,0)</f>
        <v>0</v>
      </c>
      <c r="K454" s="148" t="s">
        <v>190</v>
      </c>
      <c r="L454" s="34"/>
      <c r="M454" s="153" t="s">
        <v>1</v>
      </c>
      <c r="N454" s="154" t="s">
        <v>42</v>
      </c>
      <c r="O454" s="59"/>
      <c r="P454" s="155">
        <f>O454*H454</f>
        <v>0</v>
      </c>
      <c r="Q454" s="155">
        <v>0</v>
      </c>
      <c r="R454" s="155">
        <f>Q454*H454</f>
        <v>0</v>
      </c>
      <c r="S454" s="155">
        <v>0</v>
      </c>
      <c r="T454" s="156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57" t="s">
        <v>298</v>
      </c>
      <c r="AT454" s="157" t="s">
        <v>186</v>
      </c>
      <c r="AU454" s="157" t="s">
        <v>85</v>
      </c>
      <c r="AY454" s="18" t="s">
        <v>184</v>
      </c>
      <c r="BE454" s="158">
        <f>IF(N454="základní",J454,0)</f>
        <v>0</v>
      </c>
      <c r="BF454" s="158">
        <f>IF(N454="snížená",J454,0)</f>
        <v>0</v>
      </c>
      <c r="BG454" s="158">
        <f>IF(N454="zákl. přenesená",J454,0)</f>
        <v>0</v>
      </c>
      <c r="BH454" s="158">
        <f>IF(N454="sníž. přenesená",J454,0)</f>
        <v>0</v>
      </c>
      <c r="BI454" s="158">
        <f>IF(N454="nulová",J454,0)</f>
        <v>0</v>
      </c>
      <c r="BJ454" s="18" t="s">
        <v>8</v>
      </c>
      <c r="BK454" s="158">
        <f>ROUND(I454*H454,0)</f>
        <v>0</v>
      </c>
      <c r="BL454" s="18" t="s">
        <v>298</v>
      </c>
      <c r="BM454" s="157" t="s">
        <v>712</v>
      </c>
    </row>
    <row r="455" spans="1:65" s="13" customFormat="1" ht="11.25">
      <c r="B455" s="159"/>
      <c r="D455" s="160" t="s">
        <v>192</v>
      </c>
      <c r="E455" s="161" t="s">
        <v>1</v>
      </c>
      <c r="F455" s="162" t="s">
        <v>672</v>
      </c>
      <c r="H455" s="163">
        <v>1</v>
      </c>
      <c r="I455" s="164"/>
      <c r="L455" s="159"/>
      <c r="M455" s="165"/>
      <c r="N455" s="166"/>
      <c r="O455" s="166"/>
      <c r="P455" s="166"/>
      <c r="Q455" s="166"/>
      <c r="R455" s="166"/>
      <c r="S455" s="166"/>
      <c r="T455" s="167"/>
      <c r="AT455" s="161" t="s">
        <v>192</v>
      </c>
      <c r="AU455" s="161" t="s">
        <v>85</v>
      </c>
      <c r="AV455" s="13" t="s">
        <v>85</v>
      </c>
      <c r="AW455" s="13" t="s">
        <v>33</v>
      </c>
      <c r="AX455" s="13" t="s">
        <v>77</v>
      </c>
      <c r="AY455" s="161" t="s">
        <v>184</v>
      </c>
    </row>
    <row r="456" spans="1:65" s="13" customFormat="1" ht="11.25">
      <c r="B456" s="159"/>
      <c r="D456" s="160" t="s">
        <v>192</v>
      </c>
      <c r="E456" s="161" t="s">
        <v>1</v>
      </c>
      <c r="F456" s="162" t="s">
        <v>713</v>
      </c>
      <c r="H456" s="163">
        <v>1</v>
      </c>
      <c r="I456" s="164"/>
      <c r="L456" s="159"/>
      <c r="M456" s="165"/>
      <c r="N456" s="166"/>
      <c r="O456" s="166"/>
      <c r="P456" s="166"/>
      <c r="Q456" s="166"/>
      <c r="R456" s="166"/>
      <c r="S456" s="166"/>
      <c r="T456" s="167"/>
      <c r="AT456" s="161" t="s">
        <v>192</v>
      </c>
      <c r="AU456" s="161" t="s">
        <v>85</v>
      </c>
      <c r="AV456" s="13" t="s">
        <v>85</v>
      </c>
      <c r="AW456" s="13" t="s">
        <v>33</v>
      </c>
      <c r="AX456" s="13" t="s">
        <v>77</v>
      </c>
      <c r="AY456" s="161" t="s">
        <v>184</v>
      </c>
    </row>
    <row r="457" spans="1:65" s="14" customFormat="1" ht="11.25">
      <c r="B457" s="168"/>
      <c r="D457" s="160" t="s">
        <v>192</v>
      </c>
      <c r="E457" s="169" t="s">
        <v>1</v>
      </c>
      <c r="F457" s="170" t="s">
        <v>196</v>
      </c>
      <c r="H457" s="171">
        <v>2</v>
      </c>
      <c r="I457" s="172"/>
      <c r="L457" s="168"/>
      <c r="M457" s="173"/>
      <c r="N457" s="174"/>
      <c r="O457" s="174"/>
      <c r="P457" s="174"/>
      <c r="Q457" s="174"/>
      <c r="R457" s="174"/>
      <c r="S457" s="174"/>
      <c r="T457" s="175"/>
      <c r="AT457" s="169" t="s">
        <v>192</v>
      </c>
      <c r="AU457" s="169" t="s">
        <v>85</v>
      </c>
      <c r="AV457" s="14" t="s">
        <v>88</v>
      </c>
      <c r="AW457" s="14" t="s">
        <v>33</v>
      </c>
      <c r="AX457" s="14" t="s">
        <v>8</v>
      </c>
      <c r="AY457" s="169" t="s">
        <v>184</v>
      </c>
    </row>
    <row r="458" spans="1:65" s="2" customFormat="1" ht="14.45" customHeight="1">
      <c r="A458" s="33"/>
      <c r="B458" s="145"/>
      <c r="C458" s="176" t="s">
        <v>714</v>
      </c>
      <c r="D458" s="176" t="s">
        <v>235</v>
      </c>
      <c r="E458" s="177" t="s">
        <v>715</v>
      </c>
      <c r="F458" s="178" t="s">
        <v>716</v>
      </c>
      <c r="G458" s="179" t="s">
        <v>215</v>
      </c>
      <c r="H458" s="180">
        <v>2</v>
      </c>
      <c r="I458" s="181"/>
      <c r="J458" s="182">
        <f>ROUND(I458*H458,0)</f>
        <v>0</v>
      </c>
      <c r="K458" s="178" t="s">
        <v>1</v>
      </c>
      <c r="L458" s="183"/>
      <c r="M458" s="184" t="s">
        <v>1</v>
      </c>
      <c r="N458" s="185" t="s">
        <v>42</v>
      </c>
      <c r="O458" s="59"/>
      <c r="P458" s="155">
        <f>O458*H458</f>
        <v>0</v>
      </c>
      <c r="Q458" s="155">
        <v>1.4E-3</v>
      </c>
      <c r="R458" s="155">
        <f>Q458*H458</f>
        <v>2.8E-3</v>
      </c>
      <c r="S458" s="155">
        <v>0</v>
      </c>
      <c r="T458" s="156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57" t="s">
        <v>386</v>
      </c>
      <c r="AT458" s="157" t="s">
        <v>235</v>
      </c>
      <c r="AU458" s="157" t="s">
        <v>85</v>
      </c>
      <c r="AY458" s="18" t="s">
        <v>184</v>
      </c>
      <c r="BE458" s="158">
        <f>IF(N458="základní",J458,0)</f>
        <v>0</v>
      </c>
      <c r="BF458" s="158">
        <f>IF(N458="snížená",J458,0)</f>
        <v>0</v>
      </c>
      <c r="BG458" s="158">
        <f>IF(N458="zákl. přenesená",J458,0)</f>
        <v>0</v>
      </c>
      <c r="BH458" s="158">
        <f>IF(N458="sníž. přenesená",J458,0)</f>
        <v>0</v>
      </c>
      <c r="BI458" s="158">
        <f>IF(N458="nulová",J458,0)</f>
        <v>0</v>
      </c>
      <c r="BJ458" s="18" t="s">
        <v>8</v>
      </c>
      <c r="BK458" s="158">
        <f>ROUND(I458*H458,0)</f>
        <v>0</v>
      </c>
      <c r="BL458" s="18" t="s">
        <v>298</v>
      </c>
      <c r="BM458" s="157" t="s">
        <v>717</v>
      </c>
    </row>
    <row r="459" spans="1:65" s="2" customFormat="1" ht="24.2" customHeight="1">
      <c r="A459" s="33"/>
      <c r="B459" s="145"/>
      <c r="C459" s="146" t="s">
        <v>718</v>
      </c>
      <c r="D459" s="146" t="s">
        <v>186</v>
      </c>
      <c r="E459" s="147" t="s">
        <v>719</v>
      </c>
      <c r="F459" s="148" t="s">
        <v>720</v>
      </c>
      <c r="G459" s="149" t="s">
        <v>199</v>
      </c>
      <c r="H459" s="150">
        <v>0.72399999999999998</v>
      </c>
      <c r="I459" s="151"/>
      <c r="J459" s="152">
        <f>ROUND(I459*H459,0)</f>
        <v>0</v>
      </c>
      <c r="K459" s="148" t="s">
        <v>190</v>
      </c>
      <c r="L459" s="34"/>
      <c r="M459" s="153" t="s">
        <v>1</v>
      </c>
      <c r="N459" s="154" t="s">
        <v>42</v>
      </c>
      <c r="O459" s="59"/>
      <c r="P459" s="155">
        <f>O459*H459</f>
        <v>0</v>
      </c>
      <c r="Q459" s="155">
        <v>0</v>
      </c>
      <c r="R459" s="155">
        <f>Q459*H459</f>
        <v>0</v>
      </c>
      <c r="S459" s="155">
        <v>0</v>
      </c>
      <c r="T459" s="156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57" t="s">
        <v>298</v>
      </c>
      <c r="AT459" s="157" t="s">
        <v>186</v>
      </c>
      <c r="AU459" s="157" t="s">
        <v>85</v>
      </c>
      <c r="AY459" s="18" t="s">
        <v>184</v>
      </c>
      <c r="BE459" s="158">
        <f>IF(N459="základní",J459,0)</f>
        <v>0</v>
      </c>
      <c r="BF459" s="158">
        <f>IF(N459="snížená",J459,0)</f>
        <v>0</v>
      </c>
      <c r="BG459" s="158">
        <f>IF(N459="zákl. přenesená",J459,0)</f>
        <v>0</v>
      </c>
      <c r="BH459" s="158">
        <f>IF(N459="sníž. přenesená",J459,0)</f>
        <v>0</v>
      </c>
      <c r="BI459" s="158">
        <f>IF(N459="nulová",J459,0)</f>
        <v>0</v>
      </c>
      <c r="BJ459" s="18" t="s">
        <v>8</v>
      </c>
      <c r="BK459" s="158">
        <f>ROUND(I459*H459,0)</f>
        <v>0</v>
      </c>
      <c r="BL459" s="18" t="s">
        <v>298</v>
      </c>
      <c r="BM459" s="157" t="s">
        <v>721</v>
      </c>
    </row>
    <row r="460" spans="1:65" s="2" customFormat="1" ht="24.2" customHeight="1">
      <c r="A460" s="33"/>
      <c r="B460" s="145"/>
      <c r="C460" s="146" t="s">
        <v>722</v>
      </c>
      <c r="D460" s="146" t="s">
        <v>186</v>
      </c>
      <c r="E460" s="147" t="s">
        <v>723</v>
      </c>
      <c r="F460" s="148" t="s">
        <v>724</v>
      </c>
      <c r="G460" s="149" t="s">
        <v>199</v>
      </c>
      <c r="H460" s="150">
        <v>0.72399999999999998</v>
      </c>
      <c r="I460" s="151"/>
      <c r="J460" s="152">
        <f>ROUND(I460*H460,0)</f>
        <v>0</v>
      </c>
      <c r="K460" s="148" t="s">
        <v>190</v>
      </c>
      <c r="L460" s="34"/>
      <c r="M460" s="153" t="s">
        <v>1</v>
      </c>
      <c r="N460" s="154" t="s">
        <v>42</v>
      </c>
      <c r="O460" s="59"/>
      <c r="P460" s="155">
        <f>O460*H460</f>
        <v>0</v>
      </c>
      <c r="Q460" s="155">
        <v>0</v>
      </c>
      <c r="R460" s="155">
        <f>Q460*H460</f>
        <v>0</v>
      </c>
      <c r="S460" s="155">
        <v>0</v>
      </c>
      <c r="T460" s="156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57" t="s">
        <v>298</v>
      </c>
      <c r="AT460" s="157" t="s">
        <v>186</v>
      </c>
      <c r="AU460" s="157" t="s">
        <v>85</v>
      </c>
      <c r="AY460" s="18" t="s">
        <v>184</v>
      </c>
      <c r="BE460" s="158">
        <f>IF(N460="základní",J460,0)</f>
        <v>0</v>
      </c>
      <c r="BF460" s="158">
        <f>IF(N460="snížená",J460,0)</f>
        <v>0</v>
      </c>
      <c r="BG460" s="158">
        <f>IF(N460="zákl. přenesená",J460,0)</f>
        <v>0</v>
      </c>
      <c r="BH460" s="158">
        <f>IF(N460="sníž. přenesená",J460,0)</f>
        <v>0</v>
      </c>
      <c r="BI460" s="158">
        <f>IF(N460="nulová",J460,0)</f>
        <v>0</v>
      </c>
      <c r="BJ460" s="18" t="s">
        <v>8</v>
      </c>
      <c r="BK460" s="158">
        <f>ROUND(I460*H460,0)</f>
        <v>0</v>
      </c>
      <c r="BL460" s="18" t="s">
        <v>298</v>
      </c>
      <c r="BM460" s="157" t="s">
        <v>725</v>
      </c>
    </row>
    <row r="461" spans="1:65" s="12" customFormat="1" ht="22.9" customHeight="1">
      <c r="B461" s="132"/>
      <c r="D461" s="133" t="s">
        <v>76</v>
      </c>
      <c r="E461" s="143" t="s">
        <v>726</v>
      </c>
      <c r="F461" s="143" t="s">
        <v>727</v>
      </c>
      <c r="I461" s="135"/>
      <c r="J461" s="144">
        <f>BK461</f>
        <v>0</v>
      </c>
      <c r="L461" s="132"/>
      <c r="M461" s="137"/>
      <c r="N461" s="138"/>
      <c r="O461" s="138"/>
      <c r="P461" s="139">
        <f>SUM(P462:P467)</f>
        <v>0</v>
      </c>
      <c r="Q461" s="138"/>
      <c r="R461" s="139">
        <f>SUM(R462:R467)</f>
        <v>0.67410000000000003</v>
      </c>
      <c r="S461" s="138"/>
      <c r="T461" s="140">
        <f>SUM(T462:T467)</f>
        <v>0</v>
      </c>
      <c r="AR461" s="133" t="s">
        <v>85</v>
      </c>
      <c r="AT461" s="141" t="s">
        <v>76</v>
      </c>
      <c r="AU461" s="141" t="s">
        <v>8</v>
      </c>
      <c r="AY461" s="133" t="s">
        <v>184</v>
      </c>
      <c r="BK461" s="142">
        <f>SUM(BK462:BK467)</f>
        <v>0</v>
      </c>
    </row>
    <row r="462" spans="1:65" s="2" customFormat="1" ht="24.2" customHeight="1">
      <c r="A462" s="33"/>
      <c r="B462" s="145"/>
      <c r="C462" s="146" t="s">
        <v>728</v>
      </c>
      <c r="D462" s="146" t="s">
        <v>186</v>
      </c>
      <c r="E462" s="147" t="s">
        <v>729</v>
      </c>
      <c r="F462" s="148" t="s">
        <v>730</v>
      </c>
      <c r="G462" s="149" t="s">
        <v>246</v>
      </c>
      <c r="H462" s="150">
        <v>14.98</v>
      </c>
      <c r="I462" s="151"/>
      <c r="J462" s="152">
        <f>ROUND(I462*H462,0)</f>
        <v>0</v>
      </c>
      <c r="K462" s="148" t="s">
        <v>190</v>
      </c>
      <c r="L462" s="34"/>
      <c r="M462" s="153" t="s">
        <v>1</v>
      </c>
      <c r="N462" s="154" t="s">
        <v>42</v>
      </c>
      <c r="O462" s="59"/>
      <c r="P462" s="155">
        <f>O462*H462</f>
        <v>0</v>
      </c>
      <c r="Q462" s="155">
        <v>0</v>
      </c>
      <c r="R462" s="155">
        <f>Q462*H462</f>
        <v>0</v>
      </c>
      <c r="S462" s="155">
        <v>0</v>
      </c>
      <c r="T462" s="156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57" t="s">
        <v>298</v>
      </c>
      <c r="AT462" s="157" t="s">
        <v>186</v>
      </c>
      <c r="AU462" s="157" t="s">
        <v>85</v>
      </c>
      <c r="AY462" s="18" t="s">
        <v>184</v>
      </c>
      <c r="BE462" s="158">
        <f>IF(N462="základní",J462,0)</f>
        <v>0</v>
      </c>
      <c r="BF462" s="158">
        <f>IF(N462="snížená",J462,0)</f>
        <v>0</v>
      </c>
      <c r="BG462" s="158">
        <f>IF(N462="zákl. přenesená",J462,0)</f>
        <v>0</v>
      </c>
      <c r="BH462" s="158">
        <f>IF(N462="sníž. přenesená",J462,0)</f>
        <v>0</v>
      </c>
      <c r="BI462" s="158">
        <f>IF(N462="nulová",J462,0)</f>
        <v>0</v>
      </c>
      <c r="BJ462" s="18" t="s">
        <v>8</v>
      </c>
      <c r="BK462" s="158">
        <f>ROUND(I462*H462,0)</f>
        <v>0</v>
      </c>
      <c r="BL462" s="18" t="s">
        <v>298</v>
      </c>
      <c r="BM462" s="157" t="s">
        <v>731</v>
      </c>
    </row>
    <row r="463" spans="1:65" s="13" customFormat="1" ht="11.25">
      <c r="B463" s="159"/>
      <c r="D463" s="160" t="s">
        <v>192</v>
      </c>
      <c r="E463" s="161" t="s">
        <v>1</v>
      </c>
      <c r="F463" s="162" t="s">
        <v>732</v>
      </c>
      <c r="H463" s="163">
        <v>14.98</v>
      </c>
      <c r="I463" s="164"/>
      <c r="L463" s="159"/>
      <c r="M463" s="165"/>
      <c r="N463" s="166"/>
      <c r="O463" s="166"/>
      <c r="P463" s="166"/>
      <c r="Q463" s="166"/>
      <c r="R463" s="166"/>
      <c r="S463" s="166"/>
      <c r="T463" s="167"/>
      <c r="AT463" s="161" t="s">
        <v>192</v>
      </c>
      <c r="AU463" s="161" t="s">
        <v>85</v>
      </c>
      <c r="AV463" s="13" t="s">
        <v>85</v>
      </c>
      <c r="AW463" s="13" t="s">
        <v>33</v>
      </c>
      <c r="AX463" s="13" t="s">
        <v>8</v>
      </c>
      <c r="AY463" s="161" t="s">
        <v>184</v>
      </c>
    </row>
    <row r="464" spans="1:65" s="2" customFormat="1" ht="24.2" customHeight="1">
      <c r="A464" s="33"/>
      <c r="B464" s="145"/>
      <c r="C464" s="176" t="s">
        <v>733</v>
      </c>
      <c r="D464" s="176" t="s">
        <v>235</v>
      </c>
      <c r="E464" s="177" t="s">
        <v>734</v>
      </c>
      <c r="F464" s="178" t="s">
        <v>735</v>
      </c>
      <c r="G464" s="179" t="s">
        <v>246</v>
      </c>
      <c r="H464" s="180">
        <v>14.98</v>
      </c>
      <c r="I464" s="181"/>
      <c r="J464" s="182">
        <f>ROUND(I464*H464,0)</f>
        <v>0</v>
      </c>
      <c r="K464" s="178" t="s">
        <v>190</v>
      </c>
      <c r="L464" s="183"/>
      <c r="M464" s="184" t="s">
        <v>1</v>
      </c>
      <c r="N464" s="185" t="s">
        <v>42</v>
      </c>
      <c r="O464" s="59"/>
      <c r="P464" s="155">
        <f>O464*H464</f>
        <v>0</v>
      </c>
      <c r="Q464" s="155">
        <v>4.4999999999999998E-2</v>
      </c>
      <c r="R464" s="155">
        <f>Q464*H464</f>
        <v>0.67410000000000003</v>
      </c>
      <c r="S464" s="155">
        <v>0</v>
      </c>
      <c r="T464" s="156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57" t="s">
        <v>386</v>
      </c>
      <c r="AT464" s="157" t="s">
        <v>235</v>
      </c>
      <c r="AU464" s="157" t="s">
        <v>85</v>
      </c>
      <c r="AY464" s="18" t="s">
        <v>184</v>
      </c>
      <c r="BE464" s="158">
        <f>IF(N464="základní",J464,0)</f>
        <v>0</v>
      </c>
      <c r="BF464" s="158">
        <f>IF(N464="snížená",J464,0)</f>
        <v>0</v>
      </c>
      <c r="BG464" s="158">
        <f>IF(N464="zákl. přenesená",J464,0)</f>
        <v>0</v>
      </c>
      <c r="BH464" s="158">
        <f>IF(N464="sníž. přenesená",J464,0)</f>
        <v>0</v>
      </c>
      <c r="BI464" s="158">
        <f>IF(N464="nulová",J464,0)</f>
        <v>0</v>
      </c>
      <c r="BJ464" s="18" t="s">
        <v>8</v>
      </c>
      <c r="BK464" s="158">
        <f>ROUND(I464*H464,0)</f>
        <v>0</v>
      </c>
      <c r="BL464" s="18" t="s">
        <v>298</v>
      </c>
      <c r="BM464" s="157" t="s">
        <v>736</v>
      </c>
    </row>
    <row r="465" spans="1:65" s="13" customFormat="1" ht="11.25">
      <c r="B465" s="159"/>
      <c r="D465" s="160" t="s">
        <v>192</v>
      </c>
      <c r="E465" s="161" t="s">
        <v>1</v>
      </c>
      <c r="F465" s="162" t="s">
        <v>732</v>
      </c>
      <c r="H465" s="163">
        <v>14.98</v>
      </c>
      <c r="I465" s="164"/>
      <c r="L465" s="159"/>
      <c r="M465" s="165"/>
      <c r="N465" s="166"/>
      <c r="O465" s="166"/>
      <c r="P465" s="166"/>
      <c r="Q465" s="166"/>
      <c r="R465" s="166"/>
      <c r="S465" s="166"/>
      <c r="T465" s="167"/>
      <c r="AT465" s="161" t="s">
        <v>192</v>
      </c>
      <c r="AU465" s="161" t="s">
        <v>85</v>
      </c>
      <c r="AV465" s="13" t="s">
        <v>85</v>
      </c>
      <c r="AW465" s="13" t="s">
        <v>33</v>
      </c>
      <c r="AX465" s="13" t="s">
        <v>8</v>
      </c>
      <c r="AY465" s="161" t="s">
        <v>184</v>
      </c>
    </row>
    <row r="466" spans="1:65" s="2" customFormat="1" ht="24.2" customHeight="1">
      <c r="A466" s="33"/>
      <c r="B466" s="145"/>
      <c r="C466" s="146" t="s">
        <v>737</v>
      </c>
      <c r="D466" s="146" t="s">
        <v>186</v>
      </c>
      <c r="E466" s="147" t="s">
        <v>738</v>
      </c>
      <c r="F466" s="148" t="s">
        <v>739</v>
      </c>
      <c r="G466" s="149" t="s">
        <v>199</v>
      </c>
      <c r="H466" s="150">
        <v>0.67400000000000004</v>
      </c>
      <c r="I466" s="151"/>
      <c r="J466" s="152">
        <f>ROUND(I466*H466,0)</f>
        <v>0</v>
      </c>
      <c r="K466" s="148" t="s">
        <v>190</v>
      </c>
      <c r="L466" s="34"/>
      <c r="M466" s="153" t="s">
        <v>1</v>
      </c>
      <c r="N466" s="154" t="s">
        <v>42</v>
      </c>
      <c r="O466" s="59"/>
      <c r="P466" s="155">
        <f>O466*H466</f>
        <v>0</v>
      </c>
      <c r="Q466" s="155">
        <v>0</v>
      </c>
      <c r="R466" s="155">
        <f>Q466*H466</f>
        <v>0</v>
      </c>
      <c r="S466" s="155">
        <v>0</v>
      </c>
      <c r="T466" s="156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57" t="s">
        <v>298</v>
      </c>
      <c r="AT466" s="157" t="s">
        <v>186</v>
      </c>
      <c r="AU466" s="157" t="s">
        <v>85</v>
      </c>
      <c r="AY466" s="18" t="s">
        <v>184</v>
      </c>
      <c r="BE466" s="158">
        <f>IF(N466="základní",J466,0)</f>
        <v>0</v>
      </c>
      <c r="BF466" s="158">
        <f>IF(N466="snížená",J466,0)</f>
        <v>0</v>
      </c>
      <c r="BG466" s="158">
        <f>IF(N466="zákl. přenesená",J466,0)</f>
        <v>0</v>
      </c>
      <c r="BH466" s="158">
        <f>IF(N466="sníž. přenesená",J466,0)</f>
        <v>0</v>
      </c>
      <c r="BI466" s="158">
        <f>IF(N466="nulová",J466,0)</f>
        <v>0</v>
      </c>
      <c r="BJ466" s="18" t="s">
        <v>8</v>
      </c>
      <c r="BK466" s="158">
        <f>ROUND(I466*H466,0)</f>
        <v>0</v>
      </c>
      <c r="BL466" s="18" t="s">
        <v>298</v>
      </c>
      <c r="BM466" s="157" t="s">
        <v>740</v>
      </c>
    </row>
    <row r="467" spans="1:65" s="2" customFormat="1" ht="24.2" customHeight="1">
      <c r="A467" s="33"/>
      <c r="B467" s="145"/>
      <c r="C467" s="146" t="s">
        <v>741</v>
      </c>
      <c r="D467" s="146" t="s">
        <v>186</v>
      </c>
      <c r="E467" s="147" t="s">
        <v>742</v>
      </c>
      <c r="F467" s="148" t="s">
        <v>743</v>
      </c>
      <c r="G467" s="149" t="s">
        <v>199</v>
      </c>
      <c r="H467" s="150">
        <v>0.67400000000000004</v>
      </c>
      <c r="I467" s="151"/>
      <c r="J467" s="152">
        <f>ROUND(I467*H467,0)</f>
        <v>0</v>
      </c>
      <c r="K467" s="148" t="s">
        <v>190</v>
      </c>
      <c r="L467" s="34"/>
      <c r="M467" s="153" t="s">
        <v>1</v>
      </c>
      <c r="N467" s="154" t="s">
        <v>42</v>
      </c>
      <c r="O467" s="59"/>
      <c r="P467" s="155">
        <f>O467*H467</f>
        <v>0</v>
      </c>
      <c r="Q467" s="155">
        <v>0</v>
      </c>
      <c r="R467" s="155">
        <f>Q467*H467</f>
        <v>0</v>
      </c>
      <c r="S467" s="155">
        <v>0</v>
      </c>
      <c r="T467" s="156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57" t="s">
        <v>298</v>
      </c>
      <c r="AT467" s="157" t="s">
        <v>186</v>
      </c>
      <c r="AU467" s="157" t="s">
        <v>85</v>
      </c>
      <c r="AY467" s="18" t="s">
        <v>184</v>
      </c>
      <c r="BE467" s="158">
        <f>IF(N467="základní",J467,0)</f>
        <v>0</v>
      </c>
      <c r="BF467" s="158">
        <f>IF(N467="snížená",J467,0)</f>
        <v>0</v>
      </c>
      <c r="BG467" s="158">
        <f>IF(N467="zákl. přenesená",J467,0)</f>
        <v>0</v>
      </c>
      <c r="BH467" s="158">
        <f>IF(N467="sníž. přenesená",J467,0)</f>
        <v>0</v>
      </c>
      <c r="BI467" s="158">
        <f>IF(N467="nulová",J467,0)</f>
        <v>0</v>
      </c>
      <c r="BJ467" s="18" t="s">
        <v>8</v>
      </c>
      <c r="BK467" s="158">
        <f>ROUND(I467*H467,0)</f>
        <v>0</v>
      </c>
      <c r="BL467" s="18" t="s">
        <v>298</v>
      </c>
      <c r="BM467" s="157" t="s">
        <v>744</v>
      </c>
    </row>
    <row r="468" spans="1:65" s="12" customFormat="1" ht="22.9" customHeight="1">
      <c r="B468" s="132"/>
      <c r="D468" s="133" t="s">
        <v>76</v>
      </c>
      <c r="E468" s="143" t="s">
        <v>745</v>
      </c>
      <c r="F468" s="143" t="s">
        <v>746</v>
      </c>
      <c r="I468" s="135"/>
      <c r="J468" s="144">
        <f>BK468</f>
        <v>0</v>
      </c>
      <c r="L468" s="132"/>
      <c r="M468" s="137"/>
      <c r="N468" s="138"/>
      <c r="O468" s="138"/>
      <c r="P468" s="139">
        <f>SUM(P469:P511)</f>
        <v>0</v>
      </c>
      <c r="Q468" s="138"/>
      <c r="R468" s="139">
        <f>SUM(R469:R511)</f>
        <v>2.2522835999999997</v>
      </c>
      <c r="S468" s="138"/>
      <c r="T468" s="140">
        <f>SUM(T469:T511)</f>
        <v>0</v>
      </c>
      <c r="AR468" s="133" t="s">
        <v>85</v>
      </c>
      <c r="AT468" s="141" t="s">
        <v>76</v>
      </c>
      <c r="AU468" s="141" t="s">
        <v>8</v>
      </c>
      <c r="AY468" s="133" t="s">
        <v>184</v>
      </c>
      <c r="BK468" s="142">
        <f>SUM(BK469:BK511)</f>
        <v>0</v>
      </c>
    </row>
    <row r="469" spans="1:65" s="2" customFormat="1" ht="14.45" customHeight="1">
      <c r="A469" s="33"/>
      <c r="B469" s="145"/>
      <c r="C469" s="146" t="s">
        <v>747</v>
      </c>
      <c r="D469" s="146" t="s">
        <v>186</v>
      </c>
      <c r="E469" s="147" t="s">
        <v>748</v>
      </c>
      <c r="F469" s="148" t="s">
        <v>749</v>
      </c>
      <c r="G469" s="149" t="s">
        <v>246</v>
      </c>
      <c r="H469" s="150">
        <v>65.78</v>
      </c>
      <c r="I469" s="151"/>
      <c r="J469" s="152">
        <f>ROUND(I469*H469,0)</f>
        <v>0</v>
      </c>
      <c r="K469" s="148" t="s">
        <v>190</v>
      </c>
      <c r="L469" s="34"/>
      <c r="M469" s="153" t="s">
        <v>1</v>
      </c>
      <c r="N469" s="154" t="s">
        <v>42</v>
      </c>
      <c r="O469" s="59"/>
      <c r="P469" s="155">
        <f>O469*H469</f>
        <v>0</v>
      </c>
      <c r="Q469" s="155">
        <v>2.9999999999999997E-4</v>
      </c>
      <c r="R469" s="155">
        <f>Q469*H469</f>
        <v>1.9733999999999998E-2</v>
      </c>
      <c r="S469" s="155">
        <v>0</v>
      </c>
      <c r="T469" s="156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57" t="s">
        <v>298</v>
      </c>
      <c r="AT469" s="157" t="s">
        <v>186</v>
      </c>
      <c r="AU469" s="157" t="s">
        <v>85</v>
      </c>
      <c r="AY469" s="18" t="s">
        <v>184</v>
      </c>
      <c r="BE469" s="158">
        <f>IF(N469="základní",J469,0)</f>
        <v>0</v>
      </c>
      <c r="BF469" s="158">
        <f>IF(N469="snížená",J469,0)</f>
        <v>0</v>
      </c>
      <c r="BG469" s="158">
        <f>IF(N469="zákl. přenesená",J469,0)</f>
        <v>0</v>
      </c>
      <c r="BH469" s="158">
        <f>IF(N469="sníž. přenesená",J469,0)</f>
        <v>0</v>
      </c>
      <c r="BI469" s="158">
        <f>IF(N469="nulová",J469,0)</f>
        <v>0</v>
      </c>
      <c r="BJ469" s="18" t="s">
        <v>8</v>
      </c>
      <c r="BK469" s="158">
        <f>ROUND(I469*H469,0)</f>
        <v>0</v>
      </c>
      <c r="BL469" s="18" t="s">
        <v>298</v>
      </c>
      <c r="BM469" s="157" t="s">
        <v>750</v>
      </c>
    </row>
    <row r="470" spans="1:65" s="13" customFormat="1" ht="11.25">
      <c r="B470" s="159"/>
      <c r="D470" s="160" t="s">
        <v>192</v>
      </c>
      <c r="E470" s="161" t="s">
        <v>1</v>
      </c>
      <c r="F470" s="162" t="s">
        <v>751</v>
      </c>
      <c r="H470" s="163">
        <v>43</v>
      </c>
      <c r="I470" s="164"/>
      <c r="L470" s="159"/>
      <c r="M470" s="165"/>
      <c r="N470" s="166"/>
      <c r="O470" s="166"/>
      <c r="P470" s="166"/>
      <c r="Q470" s="166"/>
      <c r="R470" s="166"/>
      <c r="S470" s="166"/>
      <c r="T470" s="167"/>
      <c r="AT470" s="161" t="s">
        <v>192</v>
      </c>
      <c r="AU470" s="161" t="s">
        <v>85</v>
      </c>
      <c r="AV470" s="13" t="s">
        <v>85</v>
      </c>
      <c r="AW470" s="13" t="s">
        <v>33</v>
      </c>
      <c r="AX470" s="13" t="s">
        <v>77</v>
      </c>
      <c r="AY470" s="161" t="s">
        <v>184</v>
      </c>
    </row>
    <row r="471" spans="1:65" s="13" customFormat="1" ht="11.25">
      <c r="B471" s="159"/>
      <c r="D471" s="160" t="s">
        <v>192</v>
      </c>
      <c r="E471" s="161" t="s">
        <v>1</v>
      </c>
      <c r="F471" s="162" t="s">
        <v>752</v>
      </c>
      <c r="H471" s="163">
        <v>22.78</v>
      </c>
      <c r="I471" s="164"/>
      <c r="L471" s="159"/>
      <c r="M471" s="165"/>
      <c r="N471" s="166"/>
      <c r="O471" s="166"/>
      <c r="P471" s="166"/>
      <c r="Q471" s="166"/>
      <c r="R471" s="166"/>
      <c r="S471" s="166"/>
      <c r="T471" s="167"/>
      <c r="AT471" s="161" t="s">
        <v>192</v>
      </c>
      <c r="AU471" s="161" t="s">
        <v>85</v>
      </c>
      <c r="AV471" s="13" t="s">
        <v>85</v>
      </c>
      <c r="AW471" s="13" t="s">
        <v>33</v>
      </c>
      <c r="AX471" s="13" t="s">
        <v>77</v>
      </c>
      <c r="AY471" s="161" t="s">
        <v>184</v>
      </c>
    </row>
    <row r="472" spans="1:65" s="14" customFormat="1" ht="11.25">
      <c r="B472" s="168"/>
      <c r="D472" s="160" t="s">
        <v>192</v>
      </c>
      <c r="E472" s="169" t="s">
        <v>1</v>
      </c>
      <c r="F472" s="170" t="s">
        <v>196</v>
      </c>
      <c r="H472" s="171">
        <v>65.78</v>
      </c>
      <c r="I472" s="172"/>
      <c r="L472" s="168"/>
      <c r="M472" s="173"/>
      <c r="N472" s="174"/>
      <c r="O472" s="174"/>
      <c r="P472" s="174"/>
      <c r="Q472" s="174"/>
      <c r="R472" s="174"/>
      <c r="S472" s="174"/>
      <c r="T472" s="175"/>
      <c r="AT472" s="169" t="s">
        <v>192</v>
      </c>
      <c r="AU472" s="169" t="s">
        <v>85</v>
      </c>
      <c r="AV472" s="14" t="s">
        <v>88</v>
      </c>
      <c r="AW472" s="14" t="s">
        <v>33</v>
      </c>
      <c r="AX472" s="14" t="s">
        <v>8</v>
      </c>
      <c r="AY472" s="169" t="s">
        <v>184</v>
      </c>
    </row>
    <row r="473" spans="1:65" s="2" customFormat="1" ht="24.2" customHeight="1">
      <c r="A473" s="33"/>
      <c r="B473" s="145"/>
      <c r="C473" s="146" t="s">
        <v>753</v>
      </c>
      <c r="D473" s="146" t="s">
        <v>186</v>
      </c>
      <c r="E473" s="147" t="s">
        <v>754</v>
      </c>
      <c r="F473" s="148" t="s">
        <v>755</v>
      </c>
      <c r="G473" s="149" t="s">
        <v>209</v>
      </c>
      <c r="H473" s="150">
        <v>41.7</v>
      </c>
      <c r="I473" s="151"/>
      <c r="J473" s="152">
        <f>ROUND(I473*H473,0)</f>
        <v>0</v>
      </c>
      <c r="K473" s="148" t="s">
        <v>190</v>
      </c>
      <c r="L473" s="34"/>
      <c r="M473" s="153" t="s">
        <v>1</v>
      </c>
      <c r="N473" s="154" t="s">
        <v>42</v>
      </c>
      <c r="O473" s="59"/>
      <c r="P473" s="155">
        <f>O473*H473</f>
        <v>0</v>
      </c>
      <c r="Q473" s="155">
        <v>5.8399999999999999E-4</v>
      </c>
      <c r="R473" s="155">
        <f>Q473*H473</f>
        <v>2.4352800000000001E-2</v>
      </c>
      <c r="S473" s="155">
        <v>0</v>
      </c>
      <c r="T473" s="156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57" t="s">
        <v>298</v>
      </c>
      <c r="AT473" s="157" t="s">
        <v>186</v>
      </c>
      <c r="AU473" s="157" t="s">
        <v>85</v>
      </c>
      <c r="AY473" s="18" t="s">
        <v>184</v>
      </c>
      <c r="BE473" s="158">
        <f>IF(N473="základní",J473,0)</f>
        <v>0</v>
      </c>
      <c r="BF473" s="158">
        <f>IF(N473="snížená",J473,0)</f>
        <v>0</v>
      </c>
      <c r="BG473" s="158">
        <f>IF(N473="zákl. přenesená",J473,0)</f>
        <v>0</v>
      </c>
      <c r="BH473" s="158">
        <f>IF(N473="sníž. přenesená",J473,0)</f>
        <v>0</v>
      </c>
      <c r="BI473" s="158">
        <f>IF(N473="nulová",J473,0)</f>
        <v>0</v>
      </c>
      <c r="BJ473" s="18" t="s">
        <v>8</v>
      </c>
      <c r="BK473" s="158">
        <f>ROUND(I473*H473,0)</f>
        <v>0</v>
      </c>
      <c r="BL473" s="18" t="s">
        <v>298</v>
      </c>
      <c r="BM473" s="157" t="s">
        <v>756</v>
      </c>
    </row>
    <row r="474" spans="1:65" s="13" customFormat="1" ht="11.25">
      <c r="B474" s="159"/>
      <c r="D474" s="160" t="s">
        <v>192</v>
      </c>
      <c r="E474" s="161" t="s">
        <v>1</v>
      </c>
      <c r="F474" s="162" t="s">
        <v>757</v>
      </c>
      <c r="H474" s="163">
        <v>35.4</v>
      </c>
      <c r="I474" s="164"/>
      <c r="L474" s="159"/>
      <c r="M474" s="165"/>
      <c r="N474" s="166"/>
      <c r="O474" s="166"/>
      <c r="P474" s="166"/>
      <c r="Q474" s="166"/>
      <c r="R474" s="166"/>
      <c r="S474" s="166"/>
      <c r="T474" s="167"/>
      <c r="AT474" s="161" t="s">
        <v>192</v>
      </c>
      <c r="AU474" s="161" t="s">
        <v>85</v>
      </c>
      <c r="AV474" s="13" t="s">
        <v>85</v>
      </c>
      <c r="AW474" s="13" t="s">
        <v>33</v>
      </c>
      <c r="AX474" s="13" t="s">
        <v>77</v>
      </c>
      <c r="AY474" s="161" t="s">
        <v>184</v>
      </c>
    </row>
    <row r="475" spans="1:65" s="13" customFormat="1" ht="11.25">
      <c r="B475" s="159"/>
      <c r="D475" s="160" t="s">
        <v>192</v>
      </c>
      <c r="E475" s="161" t="s">
        <v>1</v>
      </c>
      <c r="F475" s="162" t="s">
        <v>758</v>
      </c>
      <c r="H475" s="163">
        <v>6.3</v>
      </c>
      <c r="I475" s="164"/>
      <c r="L475" s="159"/>
      <c r="M475" s="165"/>
      <c r="N475" s="166"/>
      <c r="O475" s="166"/>
      <c r="P475" s="166"/>
      <c r="Q475" s="166"/>
      <c r="R475" s="166"/>
      <c r="S475" s="166"/>
      <c r="T475" s="167"/>
      <c r="AT475" s="161" t="s">
        <v>192</v>
      </c>
      <c r="AU475" s="161" t="s">
        <v>85</v>
      </c>
      <c r="AV475" s="13" t="s">
        <v>85</v>
      </c>
      <c r="AW475" s="13" t="s">
        <v>33</v>
      </c>
      <c r="AX475" s="13" t="s">
        <v>77</v>
      </c>
      <c r="AY475" s="161" t="s">
        <v>184</v>
      </c>
    </row>
    <row r="476" spans="1:65" s="14" customFormat="1" ht="11.25">
      <c r="B476" s="168"/>
      <c r="D476" s="160" t="s">
        <v>192</v>
      </c>
      <c r="E476" s="169" t="s">
        <v>141</v>
      </c>
      <c r="F476" s="170" t="s">
        <v>196</v>
      </c>
      <c r="H476" s="171">
        <v>41.7</v>
      </c>
      <c r="I476" s="172"/>
      <c r="L476" s="168"/>
      <c r="M476" s="173"/>
      <c r="N476" s="174"/>
      <c r="O476" s="174"/>
      <c r="P476" s="174"/>
      <c r="Q476" s="174"/>
      <c r="R476" s="174"/>
      <c r="S476" s="174"/>
      <c r="T476" s="175"/>
      <c r="AT476" s="169" t="s">
        <v>192</v>
      </c>
      <c r="AU476" s="169" t="s">
        <v>85</v>
      </c>
      <c r="AV476" s="14" t="s">
        <v>88</v>
      </c>
      <c r="AW476" s="14" t="s">
        <v>33</v>
      </c>
      <c r="AX476" s="14" t="s">
        <v>8</v>
      </c>
      <c r="AY476" s="169" t="s">
        <v>184</v>
      </c>
    </row>
    <row r="477" spans="1:65" s="2" customFormat="1" ht="24.2" customHeight="1">
      <c r="A477" s="33"/>
      <c r="B477" s="145"/>
      <c r="C477" s="146" t="s">
        <v>759</v>
      </c>
      <c r="D477" s="146" t="s">
        <v>186</v>
      </c>
      <c r="E477" s="147" t="s">
        <v>760</v>
      </c>
      <c r="F477" s="148" t="s">
        <v>761</v>
      </c>
      <c r="G477" s="149" t="s">
        <v>246</v>
      </c>
      <c r="H477" s="150">
        <v>65.78</v>
      </c>
      <c r="I477" s="151"/>
      <c r="J477" s="152">
        <f>ROUND(I477*H477,0)</f>
        <v>0</v>
      </c>
      <c r="K477" s="148" t="s">
        <v>190</v>
      </c>
      <c r="L477" s="34"/>
      <c r="M477" s="153" t="s">
        <v>1</v>
      </c>
      <c r="N477" s="154" t="s">
        <v>42</v>
      </c>
      <c r="O477" s="59"/>
      <c r="P477" s="155">
        <f>O477*H477</f>
        <v>0</v>
      </c>
      <c r="Q477" s="155">
        <v>6.8900000000000003E-3</v>
      </c>
      <c r="R477" s="155">
        <f>Q477*H477</f>
        <v>0.45322420000000002</v>
      </c>
      <c r="S477" s="155">
        <v>0</v>
      </c>
      <c r="T477" s="156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57" t="s">
        <v>298</v>
      </c>
      <c r="AT477" s="157" t="s">
        <v>186</v>
      </c>
      <c r="AU477" s="157" t="s">
        <v>85</v>
      </c>
      <c r="AY477" s="18" t="s">
        <v>184</v>
      </c>
      <c r="BE477" s="158">
        <f>IF(N477="základní",J477,0)</f>
        <v>0</v>
      </c>
      <c r="BF477" s="158">
        <f>IF(N477="snížená",J477,0)</f>
        <v>0</v>
      </c>
      <c r="BG477" s="158">
        <f>IF(N477="zákl. přenesená",J477,0)</f>
        <v>0</v>
      </c>
      <c r="BH477" s="158">
        <f>IF(N477="sníž. přenesená",J477,0)</f>
        <v>0</v>
      </c>
      <c r="BI477" s="158">
        <f>IF(N477="nulová",J477,0)</f>
        <v>0</v>
      </c>
      <c r="BJ477" s="18" t="s">
        <v>8</v>
      </c>
      <c r="BK477" s="158">
        <f>ROUND(I477*H477,0)</f>
        <v>0</v>
      </c>
      <c r="BL477" s="18" t="s">
        <v>298</v>
      </c>
      <c r="BM477" s="157" t="s">
        <v>762</v>
      </c>
    </row>
    <row r="478" spans="1:65" s="13" customFormat="1" ht="11.25">
      <c r="B478" s="159"/>
      <c r="D478" s="160" t="s">
        <v>192</v>
      </c>
      <c r="E478" s="161" t="s">
        <v>1</v>
      </c>
      <c r="F478" s="162" t="s">
        <v>751</v>
      </c>
      <c r="H478" s="163">
        <v>43</v>
      </c>
      <c r="I478" s="164"/>
      <c r="L478" s="159"/>
      <c r="M478" s="165"/>
      <c r="N478" s="166"/>
      <c r="O478" s="166"/>
      <c r="P478" s="166"/>
      <c r="Q478" s="166"/>
      <c r="R478" s="166"/>
      <c r="S478" s="166"/>
      <c r="T478" s="167"/>
      <c r="AT478" s="161" t="s">
        <v>192</v>
      </c>
      <c r="AU478" s="161" t="s">
        <v>85</v>
      </c>
      <c r="AV478" s="13" t="s">
        <v>85</v>
      </c>
      <c r="AW478" s="13" t="s">
        <v>33</v>
      </c>
      <c r="AX478" s="13" t="s">
        <v>77</v>
      </c>
      <c r="AY478" s="161" t="s">
        <v>184</v>
      </c>
    </row>
    <row r="479" spans="1:65" s="13" customFormat="1" ht="11.25">
      <c r="B479" s="159"/>
      <c r="D479" s="160" t="s">
        <v>192</v>
      </c>
      <c r="E479" s="161" t="s">
        <v>1</v>
      </c>
      <c r="F479" s="162" t="s">
        <v>752</v>
      </c>
      <c r="H479" s="163">
        <v>22.78</v>
      </c>
      <c r="I479" s="164"/>
      <c r="L479" s="159"/>
      <c r="M479" s="165"/>
      <c r="N479" s="166"/>
      <c r="O479" s="166"/>
      <c r="P479" s="166"/>
      <c r="Q479" s="166"/>
      <c r="R479" s="166"/>
      <c r="S479" s="166"/>
      <c r="T479" s="167"/>
      <c r="AT479" s="161" t="s">
        <v>192</v>
      </c>
      <c r="AU479" s="161" t="s">
        <v>85</v>
      </c>
      <c r="AV479" s="13" t="s">
        <v>85</v>
      </c>
      <c r="AW479" s="13" t="s">
        <v>33</v>
      </c>
      <c r="AX479" s="13" t="s">
        <v>77</v>
      </c>
      <c r="AY479" s="161" t="s">
        <v>184</v>
      </c>
    </row>
    <row r="480" spans="1:65" s="14" customFormat="1" ht="11.25">
      <c r="B480" s="168"/>
      <c r="D480" s="160" t="s">
        <v>192</v>
      </c>
      <c r="E480" s="169" t="s">
        <v>1</v>
      </c>
      <c r="F480" s="170" t="s">
        <v>196</v>
      </c>
      <c r="H480" s="171">
        <v>65.78</v>
      </c>
      <c r="I480" s="172"/>
      <c r="L480" s="168"/>
      <c r="M480" s="173"/>
      <c r="N480" s="174"/>
      <c r="O480" s="174"/>
      <c r="P480" s="174"/>
      <c r="Q480" s="174"/>
      <c r="R480" s="174"/>
      <c r="S480" s="174"/>
      <c r="T480" s="175"/>
      <c r="AT480" s="169" t="s">
        <v>192</v>
      </c>
      <c r="AU480" s="169" t="s">
        <v>85</v>
      </c>
      <c r="AV480" s="14" t="s">
        <v>88</v>
      </c>
      <c r="AW480" s="14" t="s">
        <v>33</v>
      </c>
      <c r="AX480" s="14" t="s">
        <v>8</v>
      </c>
      <c r="AY480" s="169" t="s">
        <v>184</v>
      </c>
    </row>
    <row r="481" spans="1:65" s="2" customFormat="1" ht="37.9" customHeight="1">
      <c r="A481" s="33"/>
      <c r="B481" s="145"/>
      <c r="C481" s="176" t="s">
        <v>763</v>
      </c>
      <c r="D481" s="176" t="s">
        <v>235</v>
      </c>
      <c r="E481" s="177" t="s">
        <v>764</v>
      </c>
      <c r="F481" s="178" t="s">
        <v>765</v>
      </c>
      <c r="G481" s="179" t="s">
        <v>246</v>
      </c>
      <c r="H481" s="180">
        <v>76.944999999999993</v>
      </c>
      <c r="I481" s="181"/>
      <c r="J481" s="182">
        <f>ROUND(I481*H481,0)</f>
        <v>0</v>
      </c>
      <c r="K481" s="178" t="s">
        <v>190</v>
      </c>
      <c r="L481" s="183"/>
      <c r="M481" s="184" t="s">
        <v>1</v>
      </c>
      <c r="N481" s="185" t="s">
        <v>42</v>
      </c>
      <c r="O481" s="59"/>
      <c r="P481" s="155">
        <f>O481*H481</f>
        <v>0</v>
      </c>
      <c r="Q481" s="155">
        <v>1.9199999999999998E-2</v>
      </c>
      <c r="R481" s="155">
        <f>Q481*H481</f>
        <v>1.4773439999999998</v>
      </c>
      <c r="S481" s="155">
        <v>0</v>
      </c>
      <c r="T481" s="156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57" t="s">
        <v>386</v>
      </c>
      <c r="AT481" s="157" t="s">
        <v>235</v>
      </c>
      <c r="AU481" s="157" t="s">
        <v>85</v>
      </c>
      <c r="AY481" s="18" t="s">
        <v>184</v>
      </c>
      <c r="BE481" s="158">
        <f>IF(N481="základní",J481,0)</f>
        <v>0</v>
      </c>
      <c r="BF481" s="158">
        <f>IF(N481="snížená",J481,0)</f>
        <v>0</v>
      </c>
      <c r="BG481" s="158">
        <f>IF(N481="zákl. přenesená",J481,0)</f>
        <v>0</v>
      </c>
      <c r="BH481" s="158">
        <f>IF(N481="sníž. přenesená",J481,0)</f>
        <v>0</v>
      </c>
      <c r="BI481" s="158">
        <f>IF(N481="nulová",J481,0)</f>
        <v>0</v>
      </c>
      <c r="BJ481" s="18" t="s">
        <v>8</v>
      </c>
      <c r="BK481" s="158">
        <f>ROUND(I481*H481,0)</f>
        <v>0</v>
      </c>
      <c r="BL481" s="18" t="s">
        <v>298</v>
      </c>
      <c r="BM481" s="157" t="s">
        <v>766</v>
      </c>
    </row>
    <row r="482" spans="1:65" s="13" customFormat="1" ht="11.25">
      <c r="B482" s="159"/>
      <c r="D482" s="160" t="s">
        <v>192</v>
      </c>
      <c r="E482" s="161" t="s">
        <v>1</v>
      </c>
      <c r="F482" s="162" t="s">
        <v>767</v>
      </c>
      <c r="H482" s="163">
        <v>47.3</v>
      </c>
      <c r="I482" s="164"/>
      <c r="L482" s="159"/>
      <c r="M482" s="165"/>
      <c r="N482" s="166"/>
      <c r="O482" s="166"/>
      <c r="P482" s="166"/>
      <c r="Q482" s="166"/>
      <c r="R482" s="166"/>
      <c r="S482" s="166"/>
      <c r="T482" s="167"/>
      <c r="AT482" s="161" t="s">
        <v>192</v>
      </c>
      <c r="AU482" s="161" t="s">
        <v>85</v>
      </c>
      <c r="AV482" s="13" t="s">
        <v>85</v>
      </c>
      <c r="AW482" s="13" t="s">
        <v>33</v>
      </c>
      <c r="AX482" s="13" t="s">
        <v>77</v>
      </c>
      <c r="AY482" s="161" t="s">
        <v>184</v>
      </c>
    </row>
    <row r="483" spans="1:65" s="13" customFormat="1" ht="11.25">
      <c r="B483" s="159"/>
      <c r="D483" s="160" t="s">
        <v>192</v>
      </c>
      <c r="E483" s="161" t="s">
        <v>1</v>
      </c>
      <c r="F483" s="162" t="s">
        <v>768</v>
      </c>
      <c r="H483" s="163">
        <v>25.058</v>
      </c>
      <c r="I483" s="164"/>
      <c r="L483" s="159"/>
      <c r="M483" s="165"/>
      <c r="N483" s="166"/>
      <c r="O483" s="166"/>
      <c r="P483" s="166"/>
      <c r="Q483" s="166"/>
      <c r="R483" s="166"/>
      <c r="S483" s="166"/>
      <c r="T483" s="167"/>
      <c r="AT483" s="161" t="s">
        <v>192</v>
      </c>
      <c r="AU483" s="161" t="s">
        <v>85</v>
      </c>
      <c r="AV483" s="13" t="s">
        <v>85</v>
      </c>
      <c r="AW483" s="13" t="s">
        <v>33</v>
      </c>
      <c r="AX483" s="13" t="s">
        <v>77</v>
      </c>
      <c r="AY483" s="161" t="s">
        <v>184</v>
      </c>
    </row>
    <row r="484" spans="1:65" s="13" customFormat="1" ht="11.25">
      <c r="B484" s="159"/>
      <c r="D484" s="160" t="s">
        <v>192</v>
      </c>
      <c r="E484" s="161" t="s">
        <v>1</v>
      </c>
      <c r="F484" s="162" t="s">
        <v>769</v>
      </c>
      <c r="H484" s="163">
        <v>4.5869999999999997</v>
      </c>
      <c r="I484" s="164"/>
      <c r="L484" s="159"/>
      <c r="M484" s="165"/>
      <c r="N484" s="166"/>
      <c r="O484" s="166"/>
      <c r="P484" s="166"/>
      <c r="Q484" s="166"/>
      <c r="R484" s="166"/>
      <c r="S484" s="166"/>
      <c r="T484" s="167"/>
      <c r="AT484" s="161" t="s">
        <v>192</v>
      </c>
      <c r="AU484" s="161" t="s">
        <v>85</v>
      </c>
      <c r="AV484" s="13" t="s">
        <v>85</v>
      </c>
      <c r="AW484" s="13" t="s">
        <v>33</v>
      </c>
      <c r="AX484" s="13" t="s">
        <v>77</v>
      </c>
      <c r="AY484" s="161" t="s">
        <v>184</v>
      </c>
    </row>
    <row r="485" spans="1:65" s="14" customFormat="1" ht="11.25">
      <c r="B485" s="168"/>
      <c r="D485" s="160" t="s">
        <v>192</v>
      </c>
      <c r="E485" s="169" t="s">
        <v>1</v>
      </c>
      <c r="F485" s="170" t="s">
        <v>196</v>
      </c>
      <c r="H485" s="171">
        <v>76.944999999999993</v>
      </c>
      <c r="I485" s="172"/>
      <c r="L485" s="168"/>
      <c r="M485" s="173"/>
      <c r="N485" s="174"/>
      <c r="O485" s="174"/>
      <c r="P485" s="174"/>
      <c r="Q485" s="174"/>
      <c r="R485" s="174"/>
      <c r="S485" s="174"/>
      <c r="T485" s="175"/>
      <c r="AT485" s="169" t="s">
        <v>192</v>
      </c>
      <c r="AU485" s="169" t="s">
        <v>85</v>
      </c>
      <c r="AV485" s="14" t="s">
        <v>88</v>
      </c>
      <c r="AW485" s="14" t="s">
        <v>33</v>
      </c>
      <c r="AX485" s="14" t="s">
        <v>8</v>
      </c>
      <c r="AY485" s="169" t="s">
        <v>184</v>
      </c>
    </row>
    <row r="486" spans="1:65" s="2" customFormat="1" ht="24.2" customHeight="1">
      <c r="A486" s="33"/>
      <c r="B486" s="145"/>
      <c r="C486" s="146" t="s">
        <v>770</v>
      </c>
      <c r="D486" s="146" t="s">
        <v>186</v>
      </c>
      <c r="E486" s="147" t="s">
        <v>771</v>
      </c>
      <c r="F486" s="148" t="s">
        <v>772</v>
      </c>
      <c r="G486" s="149" t="s">
        <v>246</v>
      </c>
      <c r="H486" s="150">
        <v>36.03</v>
      </c>
      <c r="I486" s="151"/>
      <c r="J486" s="152">
        <f>ROUND(I486*H486,0)</f>
        <v>0</v>
      </c>
      <c r="K486" s="148" t="s">
        <v>190</v>
      </c>
      <c r="L486" s="34"/>
      <c r="M486" s="153" t="s">
        <v>1</v>
      </c>
      <c r="N486" s="154" t="s">
        <v>42</v>
      </c>
      <c r="O486" s="59"/>
      <c r="P486" s="155">
        <f>O486*H486</f>
        <v>0</v>
      </c>
      <c r="Q486" s="155">
        <v>1.5E-3</v>
      </c>
      <c r="R486" s="155">
        <f>Q486*H486</f>
        <v>5.4045000000000003E-2</v>
      </c>
      <c r="S486" s="155">
        <v>0</v>
      </c>
      <c r="T486" s="156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57" t="s">
        <v>298</v>
      </c>
      <c r="AT486" s="157" t="s">
        <v>186</v>
      </c>
      <c r="AU486" s="157" t="s">
        <v>85</v>
      </c>
      <c r="AY486" s="18" t="s">
        <v>184</v>
      </c>
      <c r="BE486" s="158">
        <f>IF(N486="základní",J486,0)</f>
        <v>0</v>
      </c>
      <c r="BF486" s="158">
        <f>IF(N486="snížená",J486,0)</f>
        <v>0</v>
      </c>
      <c r="BG486" s="158">
        <f>IF(N486="zákl. přenesená",J486,0)</f>
        <v>0</v>
      </c>
      <c r="BH486" s="158">
        <f>IF(N486="sníž. přenesená",J486,0)</f>
        <v>0</v>
      </c>
      <c r="BI486" s="158">
        <f>IF(N486="nulová",J486,0)</f>
        <v>0</v>
      </c>
      <c r="BJ486" s="18" t="s">
        <v>8</v>
      </c>
      <c r="BK486" s="158">
        <f>ROUND(I486*H486,0)</f>
        <v>0</v>
      </c>
      <c r="BL486" s="18" t="s">
        <v>298</v>
      </c>
      <c r="BM486" s="157" t="s">
        <v>773</v>
      </c>
    </row>
    <row r="487" spans="1:65" s="13" customFormat="1" ht="11.25">
      <c r="B487" s="159"/>
      <c r="D487" s="160" t="s">
        <v>192</v>
      </c>
      <c r="E487" s="161" t="s">
        <v>1</v>
      </c>
      <c r="F487" s="162" t="s">
        <v>102</v>
      </c>
      <c r="H487" s="163">
        <v>13.25</v>
      </c>
      <c r="I487" s="164"/>
      <c r="L487" s="159"/>
      <c r="M487" s="165"/>
      <c r="N487" s="166"/>
      <c r="O487" s="166"/>
      <c r="P487" s="166"/>
      <c r="Q487" s="166"/>
      <c r="R487" s="166"/>
      <c r="S487" s="166"/>
      <c r="T487" s="167"/>
      <c r="AT487" s="161" t="s">
        <v>192</v>
      </c>
      <c r="AU487" s="161" t="s">
        <v>85</v>
      </c>
      <c r="AV487" s="13" t="s">
        <v>85</v>
      </c>
      <c r="AW487" s="13" t="s">
        <v>33</v>
      </c>
      <c r="AX487" s="13" t="s">
        <v>77</v>
      </c>
      <c r="AY487" s="161" t="s">
        <v>184</v>
      </c>
    </row>
    <row r="488" spans="1:65" s="13" customFormat="1" ht="11.25">
      <c r="B488" s="159"/>
      <c r="D488" s="160" t="s">
        <v>192</v>
      </c>
      <c r="E488" s="161" t="s">
        <v>1</v>
      </c>
      <c r="F488" s="162" t="s">
        <v>752</v>
      </c>
      <c r="H488" s="163">
        <v>22.78</v>
      </c>
      <c r="I488" s="164"/>
      <c r="L488" s="159"/>
      <c r="M488" s="165"/>
      <c r="N488" s="166"/>
      <c r="O488" s="166"/>
      <c r="P488" s="166"/>
      <c r="Q488" s="166"/>
      <c r="R488" s="166"/>
      <c r="S488" s="166"/>
      <c r="T488" s="167"/>
      <c r="AT488" s="161" t="s">
        <v>192</v>
      </c>
      <c r="AU488" s="161" t="s">
        <v>85</v>
      </c>
      <c r="AV488" s="13" t="s">
        <v>85</v>
      </c>
      <c r="AW488" s="13" t="s">
        <v>33</v>
      </c>
      <c r="AX488" s="13" t="s">
        <v>77</v>
      </c>
      <c r="AY488" s="161" t="s">
        <v>184</v>
      </c>
    </row>
    <row r="489" spans="1:65" s="14" customFormat="1" ht="11.25">
      <c r="B489" s="168"/>
      <c r="D489" s="160" t="s">
        <v>192</v>
      </c>
      <c r="E489" s="169" t="s">
        <v>1</v>
      </c>
      <c r="F489" s="170" t="s">
        <v>196</v>
      </c>
      <c r="H489" s="171">
        <v>36.03</v>
      </c>
      <c r="I489" s="172"/>
      <c r="L489" s="168"/>
      <c r="M489" s="173"/>
      <c r="N489" s="174"/>
      <c r="O489" s="174"/>
      <c r="P489" s="174"/>
      <c r="Q489" s="174"/>
      <c r="R489" s="174"/>
      <c r="S489" s="174"/>
      <c r="T489" s="175"/>
      <c r="AT489" s="169" t="s">
        <v>192</v>
      </c>
      <c r="AU489" s="169" t="s">
        <v>85</v>
      </c>
      <c r="AV489" s="14" t="s">
        <v>88</v>
      </c>
      <c r="AW489" s="14" t="s">
        <v>33</v>
      </c>
      <c r="AX489" s="14" t="s">
        <v>8</v>
      </c>
      <c r="AY489" s="169" t="s">
        <v>184</v>
      </c>
    </row>
    <row r="490" spans="1:65" s="2" customFormat="1" ht="14.45" customHeight="1">
      <c r="A490" s="33"/>
      <c r="B490" s="145"/>
      <c r="C490" s="146" t="s">
        <v>774</v>
      </c>
      <c r="D490" s="146" t="s">
        <v>186</v>
      </c>
      <c r="E490" s="147" t="s">
        <v>775</v>
      </c>
      <c r="F490" s="148" t="s">
        <v>776</v>
      </c>
      <c r="G490" s="149" t="s">
        <v>209</v>
      </c>
      <c r="H490" s="150">
        <v>113.83</v>
      </c>
      <c r="I490" s="151"/>
      <c r="J490" s="152">
        <f>ROUND(I490*H490,0)</f>
        <v>0</v>
      </c>
      <c r="K490" s="148" t="s">
        <v>190</v>
      </c>
      <c r="L490" s="34"/>
      <c r="M490" s="153" t="s">
        <v>1</v>
      </c>
      <c r="N490" s="154" t="s">
        <v>42</v>
      </c>
      <c r="O490" s="59"/>
      <c r="P490" s="155">
        <f>O490*H490</f>
        <v>0</v>
      </c>
      <c r="Q490" s="155">
        <v>3.0000000000000001E-5</v>
      </c>
      <c r="R490" s="155">
        <f>Q490*H490</f>
        <v>3.4149000000000002E-3</v>
      </c>
      <c r="S490" s="155">
        <v>0</v>
      </c>
      <c r="T490" s="156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57" t="s">
        <v>298</v>
      </c>
      <c r="AT490" s="157" t="s">
        <v>186</v>
      </c>
      <c r="AU490" s="157" t="s">
        <v>85</v>
      </c>
      <c r="AY490" s="18" t="s">
        <v>184</v>
      </c>
      <c r="BE490" s="158">
        <f>IF(N490="základní",J490,0)</f>
        <v>0</v>
      </c>
      <c r="BF490" s="158">
        <f>IF(N490="snížená",J490,0)</f>
        <v>0</v>
      </c>
      <c r="BG490" s="158">
        <f>IF(N490="zákl. přenesená",J490,0)</f>
        <v>0</v>
      </c>
      <c r="BH490" s="158">
        <f>IF(N490="sníž. přenesená",J490,0)</f>
        <v>0</v>
      </c>
      <c r="BI490" s="158">
        <f>IF(N490="nulová",J490,0)</f>
        <v>0</v>
      </c>
      <c r="BJ490" s="18" t="s">
        <v>8</v>
      </c>
      <c r="BK490" s="158">
        <f>ROUND(I490*H490,0)</f>
        <v>0</v>
      </c>
      <c r="BL490" s="18" t="s">
        <v>298</v>
      </c>
      <c r="BM490" s="157" t="s">
        <v>777</v>
      </c>
    </row>
    <row r="491" spans="1:65" s="13" customFormat="1" ht="11.25">
      <c r="B491" s="159"/>
      <c r="D491" s="160" t="s">
        <v>192</v>
      </c>
      <c r="E491" s="161" t="s">
        <v>1</v>
      </c>
      <c r="F491" s="162" t="s">
        <v>778</v>
      </c>
      <c r="H491" s="163">
        <v>35.4</v>
      </c>
      <c r="I491" s="164"/>
      <c r="L491" s="159"/>
      <c r="M491" s="165"/>
      <c r="N491" s="166"/>
      <c r="O491" s="166"/>
      <c r="P491" s="166"/>
      <c r="Q491" s="166"/>
      <c r="R491" s="166"/>
      <c r="S491" s="166"/>
      <c r="T491" s="167"/>
      <c r="AT491" s="161" t="s">
        <v>192</v>
      </c>
      <c r="AU491" s="161" t="s">
        <v>85</v>
      </c>
      <c r="AV491" s="13" t="s">
        <v>85</v>
      </c>
      <c r="AW491" s="13" t="s">
        <v>33</v>
      </c>
      <c r="AX491" s="13" t="s">
        <v>77</v>
      </c>
      <c r="AY491" s="161" t="s">
        <v>184</v>
      </c>
    </row>
    <row r="492" spans="1:65" s="13" customFormat="1" ht="11.25">
      <c r="B492" s="159"/>
      <c r="D492" s="160" t="s">
        <v>192</v>
      </c>
      <c r="E492" s="161" t="s">
        <v>1</v>
      </c>
      <c r="F492" s="162" t="s">
        <v>779</v>
      </c>
      <c r="H492" s="163">
        <v>4.6399999999999997</v>
      </c>
      <c r="I492" s="164"/>
      <c r="L492" s="159"/>
      <c r="M492" s="165"/>
      <c r="N492" s="166"/>
      <c r="O492" s="166"/>
      <c r="P492" s="166"/>
      <c r="Q492" s="166"/>
      <c r="R492" s="166"/>
      <c r="S492" s="166"/>
      <c r="T492" s="167"/>
      <c r="AT492" s="161" t="s">
        <v>192</v>
      </c>
      <c r="AU492" s="161" t="s">
        <v>85</v>
      </c>
      <c r="AV492" s="13" t="s">
        <v>85</v>
      </c>
      <c r="AW492" s="13" t="s">
        <v>33</v>
      </c>
      <c r="AX492" s="13" t="s">
        <v>77</v>
      </c>
      <c r="AY492" s="161" t="s">
        <v>184</v>
      </c>
    </row>
    <row r="493" spans="1:65" s="13" customFormat="1" ht="11.25">
      <c r="B493" s="159"/>
      <c r="D493" s="160" t="s">
        <v>192</v>
      </c>
      <c r="E493" s="161" t="s">
        <v>1</v>
      </c>
      <c r="F493" s="162" t="s">
        <v>780</v>
      </c>
      <c r="H493" s="163">
        <v>8.0299999999999994</v>
      </c>
      <c r="I493" s="164"/>
      <c r="L493" s="159"/>
      <c r="M493" s="165"/>
      <c r="N493" s="166"/>
      <c r="O493" s="166"/>
      <c r="P493" s="166"/>
      <c r="Q493" s="166"/>
      <c r="R493" s="166"/>
      <c r="S493" s="166"/>
      <c r="T493" s="167"/>
      <c r="AT493" s="161" t="s">
        <v>192</v>
      </c>
      <c r="AU493" s="161" t="s">
        <v>85</v>
      </c>
      <c r="AV493" s="13" t="s">
        <v>85</v>
      </c>
      <c r="AW493" s="13" t="s">
        <v>33</v>
      </c>
      <c r="AX493" s="13" t="s">
        <v>77</v>
      </c>
      <c r="AY493" s="161" t="s">
        <v>184</v>
      </c>
    </row>
    <row r="494" spans="1:65" s="13" customFormat="1" ht="11.25">
      <c r="B494" s="159"/>
      <c r="D494" s="160" t="s">
        <v>192</v>
      </c>
      <c r="E494" s="161" t="s">
        <v>1</v>
      </c>
      <c r="F494" s="162" t="s">
        <v>781</v>
      </c>
      <c r="H494" s="163">
        <v>4.0999999999999996</v>
      </c>
      <c r="I494" s="164"/>
      <c r="L494" s="159"/>
      <c r="M494" s="165"/>
      <c r="N494" s="166"/>
      <c r="O494" s="166"/>
      <c r="P494" s="166"/>
      <c r="Q494" s="166"/>
      <c r="R494" s="166"/>
      <c r="S494" s="166"/>
      <c r="T494" s="167"/>
      <c r="AT494" s="161" t="s">
        <v>192</v>
      </c>
      <c r="AU494" s="161" t="s">
        <v>85</v>
      </c>
      <c r="AV494" s="13" t="s">
        <v>85</v>
      </c>
      <c r="AW494" s="13" t="s">
        <v>33</v>
      </c>
      <c r="AX494" s="13" t="s">
        <v>77</v>
      </c>
      <c r="AY494" s="161" t="s">
        <v>184</v>
      </c>
    </row>
    <row r="495" spans="1:65" s="13" customFormat="1" ht="11.25">
      <c r="B495" s="159"/>
      <c r="D495" s="160" t="s">
        <v>192</v>
      </c>
      <c r="E495" s="161" t="s">
        <v>1</v>
      </c>
      <c r="F495" s="162" t="s">
        <v>782</v>
      </c>
      <c r="H495" s="163">
        <v>6.8</v>
      </c>
      <c r="I495" s="164"/>
      <c r="L495" s="159"/>
      <c r="M495" s="165"/>
      <c r="N495" s="166"/>
      <c r="O495" s="166"/>
      <c r="P495" s="166"/>
      <c r="Q495" s="166"/>
      <c r="R495" s="166"/>
      <c r="S495" s="166"/>
      <c r="T495" s="167"/>
      <c r="AT495" s="161" t="s">
        <v>192</v>
      </c>
      <c r="AU495" s="161" t="s">
        <v>85</v>
      </c>
      <c r="AV495" s="13" t="s">
        <v>85</v>
      </c>
      <c r="AW495" s="13" t="s">
        <v>33</v>
      </c>
      <c r="AX495" s="13" t="s">
        <v>77</v>
      </c>
      <c r="AY495" s="161" t="s">
        <v>184</v>
      </c>
    </row>
    <row r="496" spans="1:65" s="13" customFormat="1" ht="11.25">
      <c r="B496" s="159"/>
      <c r="D496" s="160" t="s">
        <v>192</v>
      </c>
      <c r="E496" s="161" t="s">
        <v>1</v>
      </c>
      <c r="F496" s="162" t="s">
        <v>783</v>
      </c>
      <c r="H496" s="163">
        <v>4.6500000000000004</v>
      </c>
      <c r="I496" s="164"/>
      <c r="L496" s="159"/>
      <c r="M496" s="165"/>
      <c r="N496" s="166"/>
      <c r="O496" s="166"/>
      <c r="P496" s="166"/>
      <c r="Q496" s="166"/>
      <c r="R496" s="166"/>
      <c r="S496" s="166"/>
      <c r="T496" s="167"/>
      <c r="AT496" s="161" t="s">
        <v>192</v>
      </c>
      <c r="AU496" s="161" t="s">
        <v>85</v>
      </c>
      <c r="AV496" s="13" t="s">
        <v>85</v>
      </c>
      <c r="AW496" s="13" t="s">
        <v>33</v>
      </c>
      <c r="AX496" s="13" t="s">
        <v>77</v>
      </c>
      <c r="AY496" s="161" t="s">
        <v>184</v>
      </c>
    </row>
    <row r="497" spans="1:65" s="13" customFormat="1" ht="11.25">
      <c r="B497" s="159"/>
      <c r="D497" s="160" t="s">
        <v>192</v>
      </c>
      <c r="E497" s="161" t="s">
        <v>1</v>
      </c>
      <c r="F497" s="162" t="s">
        <v>784</v>
      </c>
      <c r="H497" s="163">
        <v>5.85</v>
      </c>
      <c r="I497" s="164"/>
      <c r="L497" s="159"/>
      <c r="M497" s="165"/>
      <c r="N497" s="166"/>
      <c r="O497" s="166"/>
      <c r="P497" s="166"/>
      <c r="Q497" s="166"/>
      <c r="R497" s="166"/>
      <c r="S497" s="166"/>
      <c r="T497" s="167"/>
      <c r="AT497" s="161" t="s">
        <v>192</v>
      </c>
      <c r="AU497" s="161" t="s">
        <v>85</v>
      </c>
      <c r="AV497" s="13" t="s">
        <v>85</v>
      </c>
      <c r="AW497" s="13" t="s">
        <v>33</v>
      </c>
      <c r="AX497" s="13" t="s">
        <v>77</v>
      </c>
      <c r="AY497" s="161" t="s">
        <v>184</v>
      </c>
    </row>
    <row r="498" spans="1:65" s="13" customFormat="1" ht="11.25">
      <c r="B498" s="159"/>
      <c r="D498" s="160" t="s">
        <v>192</v>
      </c>
      <c r="E498" s="161" t="s">
        <v>1</v>
      </c>
      <c r="F498" s="162" t="s">
        <v>785</v>
      </c>
      <c r="H498" s="163">
        <v>4.6500000000000004</v>
      </c>
      <c r="I498" s="164"/>
      <c r="L498" s="159"/>
      <c r="M498" s="165"/>
      <c r="N498" s="166"/>
      <c r="O498" s="166"/>
      <c r="P498" s="166"/>
      <c r="Q498" s="166"/>
      <c r="R498" s="166"/>
      <c r="S498" s="166"/>
      <c r="T498" s="167"/>
      <c r="AT498" s="161" t="s">
        <v>192</v>
      </c>
      <c r="AU498" s="161" t="s">
        <v>85</v>
      </c>
      <c r="AV498" s="13" t="s">
        <v>85</v>
      </c>
      <c r="AW498" s="13" t="s">
        <v>33</v>
      </c>
      <c r="AX498" s="13" t="s">
        <v>77</v>
      </c>
      <c r="AY498" s="161" t="s">
        <v>184</v>
      </c>
    </row>
    <row r="499" spans="1:65" s="13" customFormat="1" ht="11.25">
      <c r="B499" s="159"/>
      <c r="D499" s="160" t="s">
        <v>192</v>
      </c>
      <c r="E499" s="161" t="s">
        <v>1</v>
      </c>
      <c r="F499" s="162" t="s">
        <v>786</v>
      </c>
      <c r="H499" s="163">
        <v>5.85</v>
      </c>
      <c r="I499" s="164"/>
      <c r="L499" s="159"/>
      <c r="M499" s="165"/>
      <c r="N499" s="166"/>
      <c r="O499" s="166"/>
      <c r="P499" s="166"/>
      <c r="Q499" s="166"/>
      <c r="R499" s="166"/>
      <c r="S499" s="166"/>
      <c r="T499" s="167"/>
      <c r="AT499" s="161" t="s">
        <v>192</v>
      </c>
      <c r="AU499" s="161" t="s">
        <v>85</v>
      </c>
      <c r="AV499" s="13" t="s">
        <v>85</v>
      </c>
      <c r="AW499" s="13" t="s">
        <v>33</v>
      </c>
      <c r="AX499" s="13" t="s">
        <v>77</v>
      </c>
      <c r="AY499" s="161" t="s">
        <v>184</v>
      </c>
    </row>
    <row r="500" spans="1:65" s="13" customFormat="1" ht="11.25">
      <c r="B500" s="159"/>
      <c r="D500" s="160" t="s">
        <v>192</v>
      </c>
      <c r="E500" s="161" t="s">
        <v>1</v>
      </c>
      <c r="F500" s="162" t="s">
        <v>787</v>
      </c>
      <c r="H500" s="163">
        <v>6</v>
      </c>
      <c r="I500" s="164"/>
      <c r="L500" s="159"/>
      <c r="M500" s="165"/>
      <c r="N500" s="166"/>
      <c r="O500" s="166"/>
      <c r="P500" s="166"/>
      <c r="Q500" s="166"/>
      <c r="R500" s="166"/>
      <c r="S500" s="166"/>
      <c r="T500" s="167"/>
      <c r="AT500" s="161" t="s">
        <v>192</v>
      </c>
      <c r="AU500" s="161" t="s">
        <v>85</v>
      </c>
      <c r="AV500" s="13" t="s">
        <v>85</v>
      </c>
      <c r="AW500" s="13" t="s">
        <v>33</v>
      </c>
      <c r="AX500" s="13" t="s">
        <v>77</v>
      </c>
      <c r="AY500" s="161" t="s">
        <v>184</v>
      </c>
    </row>
    <row r="501" spans="1:65" s="13" customFormat="1" ht="11.25">
      <c r="B501" s="159"/>
      <c r="D501" s="160" t="s">
        <v>192</v>
      </c>
      <c r="E501" s="161" t="s">
        <v>1</v>
      </c>
      <c r="F501" s="162" t="s">
        <v>788</v>
      </c>
      <c r="H501" s="163">
        <v>4.18</v>
      </c>
      <c r="I501" s="164"/>
      <c r="L501" s="159"/>
      <c r="M501" s="165"/>
      <c r="N501" s="166"/>
      <c r="O501" s="166"/>
      <c r="P501" s="166"/>
      <c r="Q501" s="166"/>
      <c r="R501" s="166"/>
      <c r="S501" s="166"/>
      <c r="T501" s="167"/>
      <c r="AT501" s="161" t="s">
        <v>192</v>
      </c>
      <c r="AU501" s="161" t="s">
        <v>85</v>
      </c>
      <c r="AV501" s="13" t="s">
        <v>85</v>
      </c>
      <c r="AW501" s="13" t="s">
        <v>33</v>
      </c>
      <c r="AX501" s="13" t="s">
        <v>77</v>
      </c>
      <c r="AY501" s="161" t="s">
        <v>184</v>
      </c>
    </row>
    <row r="502" spans="1:65" s="13" customFormat="1" ht="11.25">
      <c r="B502" s="159"/>
      <c r="D502" s="160" t="s">
        <v>192</v>
      </c>
      <c r="E502" s="161" t="s">
        <v>1</v>
      </c>
      <c r="F502" s="162" t="s">
        <v>789</v>
      </c>
      <c r="H502" s="163">
        <v>7.58</v>
      </c>
      <c r="I502" s="164"/>
      <c r="L502" s="159"/>
      <c r="M502" s="165"/>
      <c r="N502" s="166"/>
      <c r="O502" s="166"/>
      <c r="P502" s="166"/>
      <c r="Q502" s="166"/>
      <c r="R502" s="166"/>
      <c r="S502" s="166"/>
      <c r="T502" s="167"/>
      <c r="AT502" s="161" t="s">
        <v>192</v>
      </c>
      <c r="AU502" s="161" t="s">
        <v>85</v>
      </c>
      <c r="AV502" s="13" t="s">
        <v>85</v>
      </c>
      <c r="AW502" s="13" t="s">
        <v>33</v>
      </c>
      <c r="AX502" s="13" t="s">
        <v>77</v>
      </c>
      <c r="AY502" s="161" t="s">
        <v>184</v>
      </c>
    </row>
    <row r="503" spans="1:65" s="13" customFormat="1" ht="11.25">
      <c r="B503" s="159"/>
      <c r="D503" s="160" t="s">
        <v>192</v>
      </c>
      <c r="E503" s="161" t="s">
        <v>1</v>
      </c>
      <c r="F503" s="162" t="s">
        <v>790</v>
      </c>
      <c r="H503" s="163">
        <v>0</v>
      </c>
      <c r="I503" s="164"/>
      <c r="L503" s="159"/>
      <c r="M503" s="165"/>
      <c r="N503" s="166"/>
      <c r="O503" s="166"/>
      <c r="P503" s="166"/>
      <c r="Q503" s="166"/>
      <c r="R503" s="166"/>
      <c r="S503" s="166"/>
      <c r="T503" s="167"/>
      <c r="AT503" s="161" t="s">
        <v>192</v>
      </c>
      <c r="AU503" s="161" t="s">
        <v>85</v>
      </c>
      <c r="AV503" s="13" t="s">
        <v>85</v>
      </c>
      <c r="AW503" s="13" t="s">
        <v>33</v>
      </c>
      <c r="AX503" s="13" t="s">
        <v>77</v>
      </c>
      <c r="AY503" s="161" t="s">
        <v>184</v>
      </c>
    </row>
    <row r="504" spans="1:65" s="13" customFormat="1" ht="11.25">
      <c r="B504" s="159"/>
      <c r="D504" s="160" t="s">
        <v>192</v>
      </c>
      <c r="E504" s="161" t="s">
        <v>1</v>
      </c>
      <c r="F504" s="162" t="s">
        <v>791</v>
      </c>
      <c r="H504" s="163">
        <v>6.5</v>
      </c>
      <c r="I504" s="164"/>
      <c r="L504" s="159"/>
      <c r="M504" s="165"/>
      <c r="N504" s="166"/>
      <c r="O504" s="166"/>
      <c r="P504" s="166"/>
      <c r="Q504" s="166"/>
      <c r="R504" s="166"/>
      <c r="S504" s="166"/>
      <c r="T504" s="167"/>
      <c r="AT504" s="161" t="s">
        <v>192</v>
      </c>
      <c r="AU504" s="161" t="s">
        <v>85</v>
      </c>
      <c r="AV504" s="13" t="s">
        <v>85</v>
      </c>
      <c r="AW504" s="13" t="s">
        <v>33</v>
      </c>
      <c r="AX504" s="13" t="s">
        <v>77</v>
      </c>
      <c r="AY504" s="161" t="s">
        <v>184</v>
      </c>
    </row>
    <row r="505" spans="1:65" s="13" customFormat="1" ht="11.25">
      <c r="B505" s="159"/>
      <c r="D505" s="160" t="s">
        <v>192</v>
      </c>
      <c r="E505" s="161" t="s">
        <v>1</v>
      </c>
      <c r="F505" s="162" t="s">
        <v>792</v>
      </c>
      <c r="H505" s="163">
        <v>0</v>
      </c>
      <c r="I505" s="164"/>
      <c r="L505" s="159"/>
      <c r="M505" s="165"/>
      <c r="N505" s="166"/>
      <c r="O505" s="166"/>
      <c r="P505" s="166"/>
      <c r="Q505" s="166"/>
      <c r="R505" s="166"/>
      <c r="S505" s="166"/>
      <c r="T505" s="167"/>
      <c r="AT505" s="161" t="s">
        <v>192</v>
      </c>
      <c r="AU505" s="161" t="s">
        <v>85</v>
      </c>
      <c r="AV505" s="13" t="s">
        <v>85</v>
      </c>
      <c r="AW505" s="13" t="s">
        <v>33</v>
      </c>
      <c r="AX505" s="13" t="s">
        <v>77</v>
      </c>
      <c r="AY505" s="161" t="s">
        <v>184</v>
      </c>
    </row>
    <row r="506" spans="1:65" s="13" customFormat="1" ht="11.25">
      <c r="B506" s="159"/>
      <c r="D506" s="160" t="s">
        <v>192</v>
      </c>
      <c r="E506" s="161" t="s">
        <v>1</v>
      </c>
      <c r="F506" s="162" t="s">
        <v>793</v>
      </c>
      <c r="H506" s="163">
        <v>9.6</v>
      </c>
      <c r="I506" s="164"/>
      <c r="L506" s="159"/>
      <c r="M506" s="165"/>
      <c r="N506" s="166"/>
      <c r="O506" s="166"/>
      <c r="P506" s="166"/>
      <c r="Q506" s="166"/>
      <c r="R506" s="166"/>
      <c r="S506" s="166"/>
      <c r="T506" s="167"/>
      <c r="AT506" s="161" t="s">
        <v>192</v>
      </c>
      <c r="AU506" s="161" t="s">
        <v>85</v>
      </c>
      <c r="AV506" s="13" t="s">
        <v>85</v>
      </c>
      <c r="AW506" s="13" t="s">
        <v>33</v>
      </c>
      <c r="AX506" s="13" t="s">
        <v>77</v>
      </c>
      <c r="AY506" s="161" t="s">
        <v>184</v>
      </c>
    </row>
    <row r="507" spans="1:65" s="14" customFormat="1" ht="11.25">
      <c r="B507" s="168"/>
      <c r="D507" s="160" t="s">
        <v>192</v>
      </c>
      <c r="E507" s="169" t="s">
        <v>1</v>
      </c>
      <c r="F507" s="170" t="s">
        <v>196</v>
      </c>
      <c r="H507" s="171">
        <v>113.83</v>
      </c>
      <c r="I507" s="172"/>
      <c r="L507" s="168"/>
      <c r="M507" s="173"/>
      <c r="N507" s="174"/>
      <c r="O507" s="174"/>
      <c r="P507" s="174"/>
      <c r="Q507" s="174"/>
      <c r="R507" s="174"/>
      <c r="S507" s="174"/>
      <c r="T507" s="175"/>
      <c r="AT507" s="169" t="s">
        <v>192</v>
      </c>
      <c r="AU507" s="169" t="s">
        <v>85</v>
      </c>
      <c r="AV507" s="14" t="s">
        <v>88</v>
      </c>
      <c r="AW507" s="14" t="s">
        <v>33</v>
      </c>
      <c r="AX507" s="14" t="s">
        <v>8</v>
      </c>
      <c r="AY507" s="169" t="s">
        <v>184</v>
      </c>
    </row>
    <row r="508" spans="1:65" s="2" customFormat="1" ht="24.2" customHeight="1">
      <c r="A508" s="33"/>
      <c r="B508" s="145"/>
      <c r="C508" s="146" t="s">
        <v>794</v>
      </c>
      <c r="D508" s="146" t="s">
        <v>186</v>
      </c>
      <c r="E508" s="147" t="s">
        <v>795</v>
      </c>
      <c r="F508" s="148" t="s">
        <v>796</v>
      </c>
      <c r="G508" s="149" t="s">
        <v>246</v>
      </c>
      <c r="H508" s="150">
        <v>22.78</v>
      </c>
      <c r="I508" s="151"/>
      <c r="J508" s="152">
        <f>ROUND(I508*H508,0)</f>
        <v>0</v>
      </c>
      <c r="K508" s="148" t="s">
        <v>190</v>
      </c>
      <c r="L508" s="34"/>
      <c r="M508" s="153" t="s">
        <v>1</v>
      </c>
      <c r="N508" s="154" t="s">
        <v>42</v>
      </c>
      <c r="O508" s="59"/>
      <c r="P508" s="155">
        <f>O508*H508</f>
        <v>0</v>
      </c>
      <c r="Q508" s="155">
        <v>9.665E-3</v>
      </c>
      <c r="R508" s="155">
        <f>Q508*H508</f>
        <v>0.22016870000000002</v>
      </c>
      <c r="S508" s="155">
        <v>0</v>
      </c>
      <c r="T508" s="156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57" t="s">
        <v>298</v>
      </c>
      <c r="AT508" s="157" t="s">
        <v>186</v>
      </c>
      <c r="AU508" s="157" t="s">
        <v>85</v>
      </c>
      <c r="AY508" s="18" t="s">
        <v>184</v>
      </c>
      <c r="BE508" s="158">
        <f>IF(N508="základní",J508,0)</f>
        <v>0</v>
      </c>
      <c r="BF508" s="158">
        <f>IF(N508="snížená",J508,0)</f>
        <v>0</v>
      </c>
      <c r="BG508" s="158">
        <f>IF(N508="zákl. přenesená",J508,0)</f>
        <v>0</v>
      </c>
      <c r="BH508" s="158">
        <f>IF(N508="sníž. přenesená",J508,0)</f>
        <v>0</v>
      </c>
      <c r="BI508" s="158">
        <f>IF(N508="nulová",J508,0)</f>
        <v>0</v>
      </c>
      <c r="BJ508" s="18" t="s">
        <v>8</v>
      </c>
      <c r="BK508" s="158">
        <f>ROUND(I508*H508,0)</f>
        <v>0</v>
      </c>
      <c r="BL508" s="18" t="s">
        <v>298</v>
      </c>
      <c r="BM508" s="157" t="s">
        <v>797</v>
      </c>
    </row>
    <row r="509" spans="1:65" s="13" customFormat="1" ht="11.25">
      <c r="B509" s="159"/>
      <c r="D509" s="160" t="s">
        <v>192</v>
      </c>
      <c r="E509" s="161" t="s">
        <v>1</v>
      </c>
      <c r="F509" s="162" t="s">
        <v>752</v>
      </c>
      <c r="H509" s="163">
        <v>22.78</v>
      </c>
      <c r="I509" s="164"/>
      <c r="L509" s="159"/>
      <c r="M509" s="165"/>
      <c r="N509" s="166"/>
      <c r="O509" s="166"/>
      <c r="P509" s="166"/>
      <c r="Q509" s="166"/>
      <c r="R509" s="166"/>
      <c r="S509" s="166"/>
      <c r="T509" s="167"/>
      <c r="AT509" s="161" t="s">
        <v>192</v>
      </c>
      <c r="AU509" s="161" t="s">
        <v>85</v>
      </c>
      <c r="AV509" s="13" t="s">
        <v>85</v>
      </c>
      <c r="AW509" s="13" t="s">
        <v>33</v>
      </c>
      <c r="AX509" s="13" t="s">
        <v>8</v>
      </c>
      <c r="AY509" s="161" t="s">
        <v>184</v>
      </c>
    </row>
    <row r="510" spans="1:65" s="2" customFormat="1" ht="24.2" customHeight="1">
      <c r="A510" s="33"/>
      <c r="B510" s="145"/>
      <c r="C510" s="146" t="s">
        <v>798</v>
      </c>
      <c r="D510" s="146" t="s">
        <v>186</v>
      </c>
      <c r="E510" s="147" t="s">
        <v>799</v>
      </c>
      <c r="F510" s="148" t="s">
        <v>800</v>
      </c>
      <c r="G510" s="149" t="s">
        <v>199</v>
      </c>
      <c r="H510" s="150">
        <v>2.2519999999999998</v>
      </c>
      <c r="I510" s="151"/>
      <c r="J510" s="152">
        <f>ROUND(I510*H510,0)</f>
        <v>0</v>
      </c>
      <c r="K510" s="148" t="s">
        <v>190</v>
      </c>
      <c r="L510" s="34"/>
      <c r="M510" s="153" t="s">
        <v>1</v>
      </c>
      <c r="N510" s="154" t="s">
        <v>42</v>
      </c>
      <c r="O510" s="59"/>
      <c r="P510" s="155">
        <f>O510*H510</f>
        <v>0</v>
      </c>
      <c r="Q510" s="155">
        <v>0</v>
      </c>
      <c r="R510" s="155">
        <f>Q510*H510</f>
        <v>0</v>
      </c>
      <c r="S510" s="155">
        <v>0</v>
      </c>
      <c r="T510" s="156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57" t="s">
        <v>298</v>
      </c>
      <c r="AT510" s="157" t="s">
        <v>186</v>
      </c>
      <c r="AU510" s="157" t="s">
        <v>85</v>
      </c>
      <c r="AY510" s="18" t="s">
        <v>184</v>
      </c>
      <c r="BE510" s="158">
        <f>IF(N510="základní",J510,0)</f>
        <v>0</v>
      </c>
      <c r="BF510" s="158">
        <f>IF(N510="snížená",J510,0)</f>
        <v>0</v>
      </c>
      <c r="BG510" s="158">
        <f>IF(N510="zákl. přenesená",J510,0)</f>
        <v>0</v>
      </c>
      <c r="BH510" s="158">
        <f>IF(N510="sníž. přenesená",J510,0)</f>
        <v>0</v>
      </c>
      <c r="BI510" s="158">
        <f>IF(N510="nulová",J510,0)</f>
        <v>0</v>
      </c>
      <c r="BJ510" s="18" t="s">
        <v>8</v>
      </c>
      <c r="BK510" s="158">
        <f>ROUND(I510*H510,0)</f>
        <v>0</v>
      </c>
      <c r="BL510" s="18" t="s">
        <v>298</v>
      </c>
      <c r="BM510" s="157" t="s">
        <v>801</v>
      </c>
    </row>
    <row r="511" spans="1:65" s="2" customFormat="1" ht="24.2" customHeight="1">
      <c r="A511" s="33"/>
      <c r="B511" s="145"/>
      <c r="C511" s="146" t="s">
        <v>802</v>
      </c>
      <c r="D511" s="146" t="s">
        <v>186</v>
      </c>
      <c r="E511" s="147" t="s">
        <v>803</v>
      </c>
      <c r="F511" s="148" t="s">
        <v>804</v>
      </c>
      <c r="G511" s="149" t="s">
        <v>199</v>
      </c>
      <c r="H511" s="150">
        <v>2.2519999999999998</v>
      </c>
      <c r="I511" s="151"/>
      <c r="J511" s="152">
        <f>ROUND(I511*H511,0)</f>
        <v>0</v>
      </c>
      <c r="K511" s="148" t="s">
        <v>190</v>
      </c>
      <c r="L511" s="34"/>
      <c r="M511" s="153" t="s">
        <v>1</v>
      </c>
      <c r="N511" s="154" t="s">
        <v>42</v>
      </c>
      <c r="O511" s="59"/>
      <c r="P511" s="155">
        <f>O511*H511</f>
        <v>0</v>
      </c>
      <c r="Q511" s="155">
        <v>0</v>
      </c>
      <c r="R511" s="155">
        <f>Q511*H511</f>
        <v>0</v>
      </c>
      <c r="S511" s="155">
        <v>0</v>
      </c>
      <c r="T511" s="156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57" t="s">
        <v>298</v>
      </c>
      <c r="AT511" s="157" t="s">
        <v>186</v>
      </c>
      <c r="AU511" s="157" t="s">
        <v>85</v>
      </c>
      <c r="AY511" s="18" t="s">
        <v>184</v>
      </c>
      <c r="BE511" s="158">
        <f>IF(N511="základní",J511,0)</f>
        <v>0</v>
      </c>
      <c r="BF511" s="158">
        <f>IF(N511="snížená",J511,0)</f>
        <v>0</v>
      </c>
      <c r="BG511" s="158">
        <f>IF(N511="zákl. přenesená",J511,0)</f>
        <v>0</v>
      </c>
      <c r="BH511" s="158">
        <f>IF(N511="sníž. přenesená",J511,0)</f>
        <v>0</v>
      </c>
      <c r="BI511" s="158">
        <f>IF(N511="nulová",J511,0)</f>
        <v>0</v>
      </c>
      <c r="BJ511" s="18" t="s">
        <v>8</v>
      </c>
      <c r="BK511" s="158">
        <f>ROUND(I511*H511,0)</f>
        <v>0</v>
      </c>
      <c r="BL511" s="18" t="s">
        <v>298</v>
      </c>
      <c r="BM511" s="157" t="s">
        <v>805</v>
      </c>
    </row>
    <row r="512" spans="1:65" s="12" customFormat="1" ht="22.9" customHeight="1">
      <c r="B512" s="132"/>
      <c r="D512" s="133" t="s">
        <v>76</v>
      </c>
      <c r="E512" s="143" t="s">
        <v>806</v>
      </c>
      <c r="F512" s="143" t="s">
        <v>807</v>
      </c>
      <c r="I512" s="135"/>
      <c r="J512" s="144">
        <f>BK512</f>
        <v>0</v>
      </c>
      <c r="L512" s="132"/>
      <c r="M512" s="137"/>
      <c r="N512" s="138"/>
      <c r="O512" s="138"/>
      <c r="P512" s="139">
        <f>SUM(P513:P536)</f>
        <v>0</v>
      </c>
      <c r="Q512" s="138"/>
      <c r="R512" s="139">
        <f>SUM(R513:R536)</f>
        <v>0.15691566000000001</v>
      </c>
      <c r="S512" s="138"/>
      <c r="T512" s="140">
        <f>SUM(T513:T536)</f>
        <v>3.6910499999999997</v>
      </c>
      <c r="AR512" s="133" t="s">
        <v>85</v>
      </c>
      <c r="AT512" s="141" t="s">
        <v>76</v>
      </c>
      <c r="AU512" s="141" t="s">
        <v>8</v>
      </c>
      <c r="AY512" s="133" t="s">
        <v>184</v>
      </c>
      <c r="BK512" s="142">
        <f>SUM(BK513:BK536)</f>
        <v>0</v>
      </c>
    </row>
    <row r="513" spans="1:65" s="2" customFormat="1" ht="24.2" customHeight="1">
      <c r="A513" s="33"/>
      <c r="B513" s="145"/>
      <c r="C513" s="146" t="s">
        <v>808</v>
      </c>
      <c r="D513" s="146" t="s">
        <v>186</v>
      </c>
      <c r="E513" s="147" t="s">
        <v>809</v>
      </c>
      <c r="F513" s="148" t="s">
        <v>810</v>
      </c>
      <c r="G513" s="149" t="s">
        <v>209</v>
      </c>
      <c r="H513" s="150">
        <v>231.78</v>
      </c>
      <c r="I513" s="151"/>
      <c r="J513" s="152">
        <f>ROUND(I513*H513,0)</f>
        <v>0</v>
      </c>
      <c r="K513" s="148" t="s">
        <v>190</v>
      </c>
      <c r="L513" s="34"/>
      <c r="M513" s="153" t="s">
        <v>1</v>
      </c>
      <c r="N513" s="154" t="s">
        <v>42</v>
      </c>
      <c r="O513" s="59"/>
      <c r="P513" s="155">
        <f>O513*H513</f>
        <v>0</v>
      </c>
      <c r="Q513" s="155">
        <v>4.6999999999999997E-5</v>
      </c>
      <c r="R513" s="155">
        <f>Q513*H513</f>
        <v>1.0893659999999999E-2</v>
      </c>
      <c r="S513" s="155">
        <v>0</v>
      </c>
      <c r="T513" s="156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57" t="s">
        <v>298</v>
      </c>
      <c r="AT513" s="157" t="s">
        <v>186</v>
      </c>
      <c r="AU513" s="157" t="s">
        <v>85</v>
      </c>
      <c r="AY513" s="18" t="s">
        <v>184</v>
      </c>
      <c r="BE513" s="158">
        <f>IF(N513="základní",J513,0)</f>
        <v>0</v>
      </c>
      <c r="BF513" s="158">
        <f>IF(N513="snížená",J513,0)</f>
        <v>0</v>
      </c>
      <c r="BG513" s="158">
        <f>IF(N513="zákl. přenesená",J513,0)</f>
        <v>0</v>
      </c>
      <c r="BH513" s="158">
        <f>IF(N513="sníž. přenesená",J513,0)</f>
        <v>0</v>
      </c>
      <c r="BI513" s="158">
        <f>IF(N513="nulová",J513,0)</f>
        <v>0</v>
      </c>
      <c r="BJ513" s="18" t="s">
        <v>8</v>
      </c>
      <c r="BK513" s="158">
        <f>ROUND(I513*H513,0)</f>
        <v>0</v>
      </c>
      <c r="BL513" s="18" t="s">
        <v>298</v>
      </c>
      <c r="BM513" s="157" t="s">
        <v>811</v>
      </c>
    </row>
    <row r="514" spans="1:65" s="13" customFormat="1" ht="11.25">
      <c r="B514" s="159"/>
      <c r="D514" s="160" t="s">
        <v>192</v>
      </c>
      <c r="E514" s="161" t="s">
        <v>1</v>
      </c>
      <c r="F514" s="162" t="s">
        <v>105</v>
      </c>
      <c r="H514" s="163">
        <v>13.89</v>
      </c>
      <c r="I514" s="164"/>
      <c r="L514" s="159"/>
      <c r="M514" s="165"/>
      <c r="N514" s="166"/>
      <c r="O514" s="166"/>
      <c r="P514" s="166"/>
      <c r="Q514" s="166"/>
      <c r="R514" s="166"/>
      <c r="S514" s="166"/>
      <c r="T514" s="167"/>
      <c r="AT514" s="161" t="s">
        <v>192</v>
      </c>
      <c r="AU514" s="161" t="s">
        <v>85</v>
      </c>
      <c r="AV514" s="13" t="s">
        <v>85</v>
      </c>
      <c r="AW514" s="13" t="s">
        <v>33</v>
      </c>
      <c r="AX514" s="13" t="s">
        <v>77</v>
      </c>
      <c r="AY514" s="161" t="s">
        <v>184</v>
      </c>
    </row>
    <row r="515" spans="1:65" s="13" customFormat="1" ht="11.25">
      <c r="B515" s="159"/>
      <c r="D515" s="160" t="s">
        <v>192</v>
      </c>
      <c r="E515" s="161" t="s">
        <v>1</v>
      </c>
      <c r="F515" s="162" t="s">
        <v>812</v>
      </c>
      <c r="H515" s="163">
        <v>217.89</v>
      </c>
      <c r="I515" s="164"/>
      <c r="L515" s="159"/>
      <c r="M515" s="165"/>
      <c r="N515" s="166"/>
      <c r="O515" s="166"/>
      <c r="P515" s="166"/>
      <c r="Q515" s="166"/>
      <c r="R515" s="166"/>
      <c r="S515" s="166"/>
      <c r="T515" s="167"/>
      <c r="AT515" s="161" t="s">
        <v>192</v>
      </c>
      <c r="AU515" s="161" t="s">
        <v>85</v>
      </c>
      <c r="AV515" s="13" t="s">
        <v>85</v>
      </c>
      <c r="AW515" s="13" t="s">
        <v>33</v>
      </c>
      <c r="AX515" s="13" t="s">
        <v>77</v>
      </c>
      <c r="AY515" s="161" t="s">
        <v>184</v>
      </c>
    </row>
    <row r="516" spans="1:65" s="14" customFormat="1" ht="11.25">
      <c r="B516" s="168"/>
      <c r="D516" s="160" t="s">
        <v>192</v>
      </c>
      <c r="E516" s="169" t="s">
        <v>1</v>
      </c>
      <c r="F516" s="170" t="s">
        <v>196</v>
      </c>
      <c r="H516" s="171">
        <v>231.78</v>
      </c>
      <c r="I516" s="172"/>
      <c r="L516" s="168"/>
      <c r="M516" s="173"/>
      <c r="N516" s="174"/>
      <c r="O516" s="174"/>
      <c r="P516" s="174"/>
      <c r="Q516" s="174"/>
      <c r="R516" s="174"/>
      <c r="S516" s="174"/>
      <c r="T516" s="175"/>
      <c r="AT516" s="169" t="s">
        <v>192</v>
      </c>
      <c r="AU516" s="169" t="s">
        <v>85</v>
      </c>
      <c r="AV516" s="14" t="s">
        <v>88</v>
      </c>
      <c r="AW516" s="14" t="s">
        <v>33</v>
      </c>
      <c r="AX516" s="14" t="s">
        <v>8</v>
      </c>
      <c r="AY516" s="169" t="s">
        <v>184</v>
      </c>
    </row>
    <row r="517" spans="1:65" s="2" customFormat="1" ht="14.45" customHeight="1">
      <c r="A517" s="33"/>
      <c r="B517" s="145"/>
      <c r="C517" s="176" t="s">
        <v>813</v>
      </c>
      <c r="D517" s="176" t="s">
        <v>235</v>
      </c>
      <c r="E517" s="177" t="s">
        <v>814</v>
      </c>
      <c r="F517" s="178" t="s">
        <v>815</v>
      </c>
      <c r="G517" s="179" t="s">
        <v>209</v>
      </c>
      <c r="H517" s="180">
        <v>243.37</v>
      </c>
      <c r="I517" s="181"/>
      <c r="J517" s="182">
        <f>ROUND(I517*H517,0)</f>
        <v>0</v>
      </c>
      <c r="K517" s="178" t="s">
        <v>190</v>
      </c>
      <c r="L517" s="183"/>
      <c r="M517" s="184" t="s">
        <v>1</v>
      </c>
      <c r="N517" s="185" t="s">
        <v>42</v>
      </c>
      <c r="O517" s="59"/>
      <c r="P517" s="155">
        <f>O517*H517</f>
        <v>0</v>
      </c>
      <c r="Q517" s="155">
        <v>2.0000000000000001E-4</v>
      </c>
      <c r="R517" s="155">
        <f>Q517*H517</f>
        <v>4.8674000000000002E-2</v>
      </c>
      <c r="S517" s="155">
        <v>0</v>
      </c>
      <c r="T517" s="156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57" t="s">
        <v>386</v>
      </c>
      <c r="AT517" s="157" t="s">
        <v>235</v>
      </c>
      <c r="AU517" s="157" t="s">
        <v>85</v>
      </c>
      <c r="AY517" s="18" t="s">
        <v>184</v>
      </c>
      <c r="BE517" s="158">
        <f>IF(N517="základní",J517,0)</f>
        <v>0</v>
      </c>
      <c r="BF517" s="158">
        <f>IF(N517="snížená",J517,0)</f>
        <v>0</v>
      </c>
      <c r="BG517" s="158">
        <f>IF(N517="zákl. přenesená",J517,0)</f>
        <v>0</v>
      </c>
      <c r="BH517" s="158">
        <f>IF(N517="sníž. přenesená",J517,0)</f>
        <v>0</v>
      </c>
      <c r="BI517" s="158">
        <f>IF(N517="nulová",J517,0)</f>
        <v>0</v>
      </c>
      <c r="BJ517" s="18" t="s">
        <v>8</v>
      </c>
      <c r="BK517" s="158">
        <f>ROUND(I517*H517,0)</f>
        <v>0</v>
      </c>
      <c r="BL517" s="18" t="s">
        <v>298</v>
      </c>
      <c r="BM517" s="157" t="s">
        <v>816</v>
      </c>
    </row>
    <row r="518" spans="1:65" s="13" customFormat="1" ht="11.25">
      <c r="B518" s="159"/>
      <c r="D518" s="160" t="s">
        <v>192</v>
      </c>
      <c r="E518" s="161" t="s">
        <v>1</v>
      </c>
      <c r="F518" s="162" t="s">
        <v>817</v>
      </c>
      <c r="H518" s="163">
        <v>14.585000000000001</v>
      </c>
      <c r="I518" s="164"/>
      <c r="L518" s="159"/>
      <c r="M518" s="165"/>
      <c r="N518" s="166"/>
      <c r="O518" s="166"/>
      <c r="P518" s="166"/>
      <c r="Q518" s="166"/>
      <c r="R518" s="166"/>
      <c r="S518" s="166"/>
      <c r="T518" s="167"/>
      <c r="AT518" s="161" t="s">
        <v>192</v>
      </c>
      <c r="AU518" s="161" t="s">
        <v>85</v>
      </c>
      <c r="AV518" s="13" t="s">
        <v>85</v>
      </c>
      <c r="AW518" s="13" t="s">
        <v>33</v>
      </c>
      <c r="AX518" s="13" t="s">
        <v>77</v>
      </c>
      <c r="AY518" s="161" t="s">
        <v>184</v>
      </c>
    </row>
    <row r="519" spans="1:65" s="13" customFormat="1" ht="11.25">
      <c r="B519" s="159"/>
      <c r="D519" s="160" t="s">
        <v>192</v>
      </c>
      <c r="E519" s="161" t="s">
        <v>1</v>
      </c>
      <c r="F519" s="162" t="s">
        <v>818</v>
      </c>
      <c r="H519" s="163">
        <v>228.785</v>
      </c>
      <c r="I519" s="164"/>
      <c r="L519" s="159"/>
      <c r="M519" s="165"/>
      <c r="N519" s="166"/>
      <c r="O519" s="166"/>
      <c r="P519" s="166"/>
      <c r="Q519" s="166"/>
      <c r="R519" s="166"/>
      <c r="S519" s="166"/>
      <c r="T519" s="167"/>
      <c r="AT519" s="161" t="s">
        <v>192</v>
      </c>
      <c r="AU519" s="161" t="s">
        <v>85</v>
      </c>
      <c r="AV519" s="13" t="s">
        <v>85</v>
      </c>
      <c r="AW519" s="13" t="s">
        <v>33</v>
      </c>
      <c r="AX519" s="13" t="s">
        <v>77</v>
      </c>
      <c r="AY519" s="161" t="s">
        <v>184</v>
      </c>
    </row>
    <row r="520" spans="1:65" s="14" customFormat="1" ht="11.25">
      <c r="B520" s="168"/>
      <c r="D520" s="160" t="s">
        <v>192</v>
      </c>
      <c r="E520" s="169" t="s">
        <v>1</v>
      </c>
      <c r="F520" s="170" t="s">
        <v>196</v>
      </c>
      <c r="H520" s="171">
        <v>243.37</v>
      </c>
      <c r="I520" s="172"/>
      <c r="L520" s="168"/>
      <c r="M520" s="173"/>
      <c r="N520" s="174"/>
      <c r="O520" s="174"/>
      <c r="P520" s="174"/>
      <c r="Q520" s="174"/>
      <c r="R520" s="174"/>
      <c r="S520" s="174"/>
      <c r="T520" s="175"/>
      <c r="AT520" s="169" t="s">
        <v>192</v>
      </c>
      <c r="AU520" s="169" t="s">
        <v>85</v>
      </c>
      <c r="AV520" s="14" t="s">
        <v>88</v>
      </c>
      <c r="AW520" s="14" t="s">
        <v>33</v>
      </c>
      <c r="AX520" s="14" t="s">
        <v>8</v>
      </c>
      <c r="AY520" s="169" t="s">
        <v>184</v>
      </c>
    </row>
    <row r="521" spans="1:65" s="2" customFormat="1" ht="24.2" customHeight="1">
      <c r="A521" s="33"/>
      <c r="B521" s="145"/>
      <c r="C521" s="146" t="s">
        <v>819</v>
      </c>
      <c r="D521" s="146" t="s">
        <v>186</v>
      </c>
      <c r="E521" s="147" t="s">
        <v>820</v>
      </c>
      <c r="F521" s="148" t="s">
        <v>821</v>
      </c>
      <c r="G521" s="149" t="s">
        <v>246</v>
      </c>
      <c r="H521" s="150">
        <v>246.07</v>
      </c>
      <c r="I521" s="151"/>
      <c r="J521" s="152">
        <f>ROUND(I521*H521,0)</f>
        <v>0</v>
      </c>
      <c r="K521" s="148" t="s">
        <v>190</v>
      </c>
      <c r="L521" s="34"/>
      <c r="M521" s="153" t="s">
        <v>1</v>
      </c>
      <c r="N521" s="154" t="s">
        <v>42</v>
      </c>
      <c r="O521" s="59"/>
      <c r="P521" s="155">
        <f>O521*H521</f>
        <v>0</v>
      </c>
      <c r="Q521" s="155">
        <v>0</v>
      </c>
      <c r="R521" s="155">
        <f>Q521*H521</f>
        <v>0</v>
      </c>
      <c r="S521" s="155">
        <v>1.4999999999999999E-2</v>
      </c>
      <c r="T521" s="156">
        <f>S521*H521</f>
        <v>3.6910499999999997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57" t="s">
        <v>298</v>
      </c>
      <c r="AT521" s="157" t="s">
        <v>186</v>
      </c>
      <c r="AU521" s="157" t="s">
        <v>85</v>
      </c>
      <c r="AY521" s="18" t="s">
        <v>184</v>
      </c>
      <c r="BE521" s="158">
        <f>IF(N521="základní",J521,0)</f>
        <v>0</v>
      </c>
      <c r="BF521" s="158">
        <f>IF(N521="snížená",J521,0)</f>
        <v>0</v>
      </c>
      <c r="BG521" s="158">
        <f>IF(N521="zákl. přenesená",J521,0)</f>
        <v>0</v>
      </c>
      <c r="BH521" s="158">
        <f>IF(N521="sníž. přenesená",J521,0)</f>
        <v>0</v>
      </c>
      <c r="BI521" s="158">
        <f>IF(N521="nulová",J521,0)</f>
        <v>0</v>
      </c>
      <c r="BJ521" s="18" t="s">
        <v>8</v>
      </c>
      <c r="BK521" s="158">
        <f>ROUND(I521*H521,0)</f>
        <v>0</v>
      </c>
      <c r="BL521" s="18" t="s">
        <v>298</v>
      </c>
      <c r="BM521" s="157" t="s">
        <v>822</v>
      </c>
    </row>
    <row r="522" spans="1:65" s="13" customFormat="1" ht="11.25">
      <c r="B522" s="159"/>
      <c r="D522" s="160" t="s">
        <v>192</v>
      </c>
      <c r="E522" s="161" t="s">
        <v>1</v>
      </c>
      <c r="F522" s="162" t="s">
        <v>479</v>
      </c>
      <c r="H522" s="163">
        <v>178.04</v>
      </c>
      <c r="I522" s="164"/>
      <c r="L522" s="159"/>
      <c r="M522" s="165"/>
      <c r="N522" s="166"/>
      <c r="O522" s="166"/>
      <c r="P522" s="166"/>
      <c r="Q522" s="166"/>
      <c r="R522" s="166"/>
      <c r="S522" s="166"/>
      <c r="T522" s="167"/>
      <c r="AT522" s="161" t="s">
        <v>192</v>
      </c>
      <c r="AU522" s="161" t="s">
        <v>85</v>
      </c>
      <c r="AV522" s="13" t="s">
        <v>85</v>
      </c>
      <c r="AW522" s="13" t="s">
        <v>33</v>
      </c>
      <c r="AX522" s="13" t="s">
        <v>77</v>
      </c>
      <c r="AY522" s="161" t="s">
        <v>184</v>
      </c>
    </row>
    <row r="523" spans="1:65" s="14" customFormat="1" ht="11.25">
      <c r="B523" s="168"/>
      <c r="D523" s="160" t="s">
        <v>192</v>
      </c>
      <c r="E523" s="169" t="s">
        <v>1</v>
      </c>
      <c r="F523" s="170" t="s">
        <v>480</v>
      </c>
      <c r="H523" s="171">
        <v>178.04</v>
      </c>
      <c r="I523" s="172"/>
      <c r="L523" s="168"/>
      <c r="M523" s="173"/>
      <c r="N523" s="174"/>
      <c r="O523" s="174"/>
      <c r="P523" s="174"/>
      <c r="Q523" s="174"/>
      <c r="R523" s="174"/>
      <c r="S523" s="174"/>
      <c r="T523" s="175"/>
      <c r="AT523" s="169" t="s">
        <v>192</v>
      </c>
      <c r="AU523" s="169" t="s">
        <v>85</v>
      </c>
      <c r="AV523" s="14" t="s">
        <v>88</v>
      </c>
      <c r="AW523" s="14" t="s">
        <v>33</v>
      </c>
      <c r="AX523" s="14" t="s">
        <v>77</v>
      </c>
      <c r="AY523" s="169" t="s">
        <v>184</v>
      </c>
    </row>
    <row r="524" spans="1:65" s="13" customFormat="1" ht="11.25">
      <c r="B524" s="159"/>
      <c r="D524" s="160" t="s">
        <v>192</v>
      </c>
      <c r="E524" s="161" t="s">
        <v>1</v>
      </c>
      <c r="F524" s="162" t="s">
        <v>474</v>
      </c>
      <c r="H524" s="163">
        <v>68.03</v>
      </c>
      <c r="I524" s="164"/>
      <c r="L524" s="159"/>
      <c r="M524" s="165"/>
      <c r="N524" s="166"/>
      <c r="O524" s="166"/>
      <c r="P524" s="166"/>
      <c r="Q524" s="166"/>
      <c r="R524" s="166"/>
      <c r="S524" s="166"/>
      <c r="T524" s="167"/>
      <c r="AT524" s="161" t="s">
        <v>192</v>
      </c>
      <c r="AU524" s="161" t="s">
        <v>85</v>
      </c>
      <c r="AV524" s="13" t="s">
        <v>85</v>
      </c>
      <c r="AW524" s="13" t="s">
        <v>33</v>
      </c>
      <c r="AX524" s="13" t="s">
        <v>77</v>
      </c>
      <c r="AY524" s="161" t="s">
        <v>184</v>
      </c>
    </row>
    <row r="525" spans="1:65" s="14" customFormat="1" ht="11.25">
      <c r="B525" s="168"/>
      <c r="D525" s="160" t="s">
        <v>192</v>
      </c>
      <c r="E525" s="169" t="s">
        <v>1</v>
      </c>
      <c r="F525" s="170" t="s">
        <v>481</v>
      </c>
      <c r="H525" s="171">
        <v>68.03</v>
      </c>
      <c r="I525" s="172"/>
      <c r="L525" s="168"/>
      <c r="M525" s="173"/>
      <c r="N525" s="174"/>
      <c r="O525" s="174"/>
      <c r="P525" s="174"/>
      <c r="Q525" s="174"/>
      <c r="R525" s="174"/>
      <c r="S525" s="174"/>
      <c r="T525" s="175"/>
      <c r="AT525" s="169" t="s">
        <v>192</v>
      </c>
      <c r="AU525" s="169" t="s">
        <v>85</v>
      </c>
      <c r="AV525" s="14" t="s">
        <v>88</v>
      </c>
      <c r="AW525" s="14" t="s">
        <v>33</v>
      </c>
      <c r="AX525" s="14" t="s">
        <v>77</v>
      </c>
      <c r="AY525" s="169" t="s">
        <v>184</v>
      </c>
    </row>
    <row r="526" spans="1:65" s="15" customFormat="1" ht="11.25">
      <c r="B526" s="186"/>
      <c r="D526" s="160" t="s">
        <v>192</v>
      </c>
      <c r="E526" s="187" t="s">
        <v>1</v>
      </c>
      <c r="F526" s="188" t="s">
        <v>282</v>
      </c>
      <c r="H526" s="189">
        <v>246.07</v>
      </c>
      <c r="I526" s="190"/>
      <c r="L526" s="186"/>
      <c r="M526" s="191"/>
      <c r="N526" s="192"/>
      <c r="O526" s="192"/>
      <c r="P526" s="192"/>
      <c r="Q526" s="192"/>
      <c r="R526" s="192"/>
      <c r="S526" s="192"/>
      <c r="T526" s="193"/>
      <c r="AT526" s="187" t="s">
        <v>192</v>
      </c>
      <c r="AU526" s="187" t="s">
        <v>85</v>
      </c>
      <c r="AV526" s="15" t="s">
        <v>91</v>
      </c>
      <c r="AW526" s="15" t="s">
        <v>33</v>
      </c>
      <c r="AX526" s="15" t="s">
        <v>8</v>
      </c>
      <c r="AY526" s="187" t="s">
        <v>184</v>
      </c>
    </row>
    <row r="527" spans="1:65" s="2" customFormat="1" ht="24.2" customHeight="1">
      <c r="A527" s="33"/>
      <c r="B527" s="145"/>
      <c r="C527" s="146" t="s">
        <v>823</v>
      </c>
      <c r="D527" s="146" t="s">
        <v>186</v>
      </c>
      <c r="E527" s="147" t="s">
        <v>824</v>
      </c>
      <c r="F527" s="148" t="s">
        <v>825</v>
      </c>
      <c r="G527" s="149" t="s">
        <v>246</v>
      </c>
      <c r="H527" s="150">
        <v>231.78</v>
      </c>
      <c r="I527" s="151"/>
      <c r="J527" s="152">
        <f>ROUND(I527*H527,0)</f>
        <v>0</v>
      </c>
      <c r="K527" s="148" t="s">
        <v>190</v>
      </c>
      <c r="L527" s="34"/>
      <c r="M527" s="153" t="s">
        <v>1</v>
      </c>
      <c r="N527" s="154" t="s">
        <v>42</v>
      </c>
      <c r="O527" s="59"/>
      <c r="P527" s="155">
        <f>O527*H527</f>
        <v>0</v>
      </c>
      <c r="Q527" s="155">
        <v>0</v>
      </c>
      <c r="R527" s="155">
        <f>Q527*H527</f>
        <v>0</v>
      </c>
      <c r="S527" s="155">
        <v>0</v>
      </c>
      <c r="T527" s="156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57" t="s">
        <v>298</v>
      </c>
      <c r="AT527" s="157" t="s">
        <v>186</v>
      </c>
      <c r="AU527" s="157" t="s">
        <v>85</v>
      </c>
      <c r="AY527" s="18" t="s">
        <v>184</v>
      </c>
      <c r="BE527" s="158">
        <f>IF(N527="základní",J527,0)</f>
        <v>0</v>
      </c>
      <c r="BF527" s="158">
        <f>IF(N527="snížená",J527,0)</f>
        <v>0</v>
      </c>
      <c r="BG527" s="158">
        <f>IF(N527="zákl. přenesená",J527,0)</f>
        <v>0</v>
      </c>
      <c r="BH527" s="158">
        <f>IF(N527="sníž. přenesená",J527,0)</f>
        <v>0</v>
      </c>
      <c r="BI527" s="158">
        <f>IF(N527="nulová",J527,0)</f>
        <v>0</v>
      </c>
      <c r="BJ527" s="18" t="s">
        <v>8</v>
      </c>
      <c r="BK527" s="158">
        <f>ROUND(I527*H527,0)</f>
        <v>0</v>
      </c>
      <c r="BL527" s="18" t="s">
        <v>298</v>
      </c>
      <c r="BM527" s="157" t="s">
        <v>826</v>
      </c>
    </row>
    <row r="528" spans="1:65" s="13" customFormat="1" ht="11.25">
      <c r="B528" s="159"/>
      <c r="D528" s="160" t="s">
        <v>192</v>
      </c>
      <c r="E528" s="161" t="s">
        <v>1</v>
      </c>
      <c r="F528" s="162" t="s">
        <v>105</v>
      </c>
      <c r="H528" s="163">
        <v>13.89</v>
      </c>
      <c r="I528" s="164"/>
      <c r="L528" s="159"/>
      <c r="M528" s="165"/>
      <c r="N528" s="166"/>
      <c r="O528" s="166"/>
      <c r="P528" s="166"/>
      <c r="Q528" s="166"/>
      <c r="R528" s="166"/>
      <c r="S528" s="166"/>
      <c r="T528" s="167"/>
      <c r="AT528" s="161" t="s">
        <v>192</v>
      </c>
      <c r="AU528" s="161" t="s">
        <v>85</v>
      </c>
      <c r="AV528" s="13" t="s">
        <v>85</v>
      </c>
      <c r="AW528" s="13" t="s">
        <v>33</v>
      </c>
      <c r="AX528" s="13" t="s">
        <v>77</v>
      </c>
      <c r="AY528" s="161" t="s">
        <v>184</v>
      </c>
    </row>
    <row r="529" spans="1:65" s="13" customFormat="1" ht="11.25">
      <c r="B529" s="159"/>
      <c r="D529" s="160" t="s">
        <v>192</v>
      </c>
      <c r="E529" s="161" t="s">
        <v>1</v>
      </c>
      <c r="F529" s="162" t="s">
        <v>812</v>
      </c>
      <c r="H529" s="163">
        <v>217.89</v>
      </c>
      <c r="I529" s="164"/>
      <c r="L529" s="159"/>
      <c r="M529" s="165"/>
      <c r="N529" s="166"/>
      <c r="O529" s="166"/>
      <c r="P529" s="166"/>
      <c r="Q529" s="166"/>
      <c r="R529" s="166"/>
      <c r="S529" s="166"/>
      <c r="T529" s="167"/>
      <c r="AT529" s="161" t="s">
        <v>192</v>
      </c>
      <c r="AU529" s="161" t="s">
        <v>85</v>
      </c>
      <c r="AV529" s="13" t="s">
        <v>85</v>
      </c>
      <c r="AW529" s="13" t="s">
        <v>33</v>
      </c>
      <c r="AX529" s="13" t="s">
        <v>77</v>
      </c>
      <c r="AY529" s="161" t="s">
        <v>184</v>
      </c>
    </row>
    <row r="530" spans="1:65" s="14" customFormat="1" ht="11.25">
      <c r="B530" s="168"/>
      <c r="D530" s="160" t="s">
        <v>192</v>
      </c>
      <c r="E530" s="169" t="s">
        <v>1</v>
      </c>
      <c r="F530" s="170" t="s">
        <v>196</v>
      </c>
      <c r="H530" s="171">
        <v>231.78</v>
      </c>
      <c r="I530" s="172"/>
      <c r="L530" s="168"/>
      <c r="M530" s="173"/>
      <c r="N530" s="174"/>
      <c r="O530" s="174"/>
      <c r="P530" s="174"/>
      <c r="Q530" s="174"/>
      <c r="R530" s="174"/>
      <c r="S530" s="174"/>
      <c r="T530" s="175"/>
      <c r="AT530" s="169" t="s">
        <v>192</v>
      </c>
      <c r="AU530" s="169" t="s">
        <v>85</v>
      </c>
      <c r="AV530" s="14" t="s">
        <v>88</v>
      </c>
      <c r="AW530" s="14" t="s">
        <v>33</v>
      </c>
      <c r="AX530" s="14" t="s">
        <v>8</v>
      </c>
      <c r="AY530" s="169" t="s">
        <v>184</v>
      </c>
    </row>
    <row r="531" spans="1:65" s="2" customFormat="1" ht="24.2" customHeight="1">
      <c r="A531" s="33"/>
      <c r="B531" s="145"/>
      <c r="C531" s="176" t="s">
        <v>827</v>
      </c>
      <c r="D531" s="176" t="s">
        <v>235</v>
      </c>
      <c r="E531" s="177" t="s">
        <v>828</v>
      </c>
      <c r="F531" s="178" t="s">
        <v>829</v>
      </c>
      <c r="G531" s="179" t="s">
        <v>209</v>
      </c>
      <c r="H531" s="180">
        <v>243.37</v>
      </c>
      <c r="I531" s="181"/>
      <c r="J531" s="182">
        <f>ROUND(I531*H531,0)</f>
        <v>0</v>
      </c>
      <c r="K531" s="178" t="s">
        <v>190</v>
      </c>
      <c r="L531" s="183"/>
      <c r="M531" s="184" t="s">
        <v>1</v>
      </c>
      <c r="N531" s="185" t="s">
        <v>42</v>
      </c>
      <c r="O531" s="59"/>
      <c r="P531" s="155">
        <f>O531*H531</f>
        <v>0</v>
      </c>
      <c r="Q531" s="155">
        <v>4.0000000000000002E-4</v>
      </c>
      <c r="R531" s="155">
        <f>Q531*H531</f>
        <v>9.7348000000000004E-2</v>
      </c>
      <c r="S531" s="155">
        <v>0</v>
      </c>
      <c r="T531" s="156">
        <f>S531*H531</f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157" t="s">
        <v>386</v>
      </c>
      <c r="AT531" s="157" t="s">
        <v>235</v>
      </c>
      <c r="AU531" s="157" t="s">
        <v>85</v>
      </c>
      <c r="AY531" s="18" t="s">
        <v>184</v>
      </c>
      <c r="BE531" s="158">
        <f>IF(N531="základní",J531,0)</f>
        <v>0</v>
      </c>
      <c r="BF531" s="158">
        <f>IF(N531="snížená",J531,0)</f>
        <v>0</v>
      </c>
      <c r="BG531" s="158">
        <f>IF(N531="zákl. přenesená",J531,0)</f>
        <v>0</v>
      </c>
      <c r="BH531" s="158">
        <f>IF(N531="sníž. přenesená",J531,0)</f>
        <v>0</v>
      </c>
      <c r="BI531" s="158">
        <f>IF(N531="nulová",J531,0)</f>
        <v>0</v>
      </c>
      <c r="BJ531" s="18" t="s">
        <v>8</v>
      </c>
      <c r="BK531" s="158">
        <f>ROUND(I531*H531,0)</f>
        <v>0</v>
      </c>
      <c r="BL531" s="18" t="s">
        <v>298</v>
      </c>
      <c r="BM531" s="157" t="s">
        <v>830</v>
      </c>
    </row>
    <row r="532" spans="1:65" s="13" customFormat="1" ht="11.25">
      <c r="B532" s="159"/>
      <c r="D532" s="160" t="s">
        <v>192</v>
      </c>
      <c r="E532" s="161" t="s">
        <v>1</v>
      </c>
      <c r="F532" s="162" t="s">
        <v>817</v>
      </c>
      <c r="H532" s="163">
        <v>14.585000000000001</v>
      </c>
      <c r="I532" s="164"/>
      <c r="L532" s="159"/>
      <c r="M532" s="165"/>
      <c r="N532" s="166"/>
      <c r="O532" s="166"/>
      <c r="P532" s="166"/>
      <c r="Q532" s="166"/>
      <c r="R532" s="166"/>
      <c r="S532" s="166"/>
      <c r="T532" s="167"/>
      <c r="AT532" s="161" t="s">
        <v>192</v>
      </c>
      <c r="AU532" s="161" t="s">
        <v>85</v>
      </c>
      <c r="AV532" s="13" t="s">
        <v>85</v>
      </c>
      <c r="AW532" s="13" t="s">
        <v>33</v>
      </c>
      <c r="AX532" s="13" t="s">
        <v>77</v>
      </c>
      <c r="AY532" s="161" t="s">
        <v>184</v>
      </c>
    </row>
    <row r="533" spans="1:65" s="13" customFormat="1" ht="11.25">
      <c r="B533" s="159"/>
      <c r="D533" s="160" t="s">
        <v>192</v>
      </c>
      <c r="E533" s="161" t="s">
        <v>1</v>
      </c>
      <c r="F533" s="162" t="s">
        <v>818</v>
      </c>
      <c r="H533" s="163">
        <v>228.785</v>
      </c>
      <c r="I533" s="164"/>
      <c r="L533" s="159"/>
      <c r="M533" s="165"/>
      <c r="N533" s="166"/>
      <c r="O533" s="166"/>
      <c r="P533" s="166"/>
      <c r="Q533" s="166"/>
      <c r="R533" s="166"/>
      <c r="S533" s="166"/>
      <c r="T533" s="167"/>
      <c r="AT533" s="161" t="s">
        <v>192</v>
      </c>
      <c r="AU533" s="161" t="s">
        <v>85</v>
      </c>
      <c r="AV533" s="13" t="s">
        <v>85</v>
      </c>
      <c r="AW533" s="13" t="s">
        <v>33</v>
      </c>
      <c r="AX533" s="13" t="s">
        <v>77</v>
      </c>
      <c r="AY533" s="161" t="s">
        <v>184</v>
      </c>
    </row>
    <row r="534" spans="1:65" s="14" customFormat="1" ht="11.25">
      <c r="B534" s="168"/>
      <c r="D534" s="160" t="s">
        <v>192</v>
      </c>
      <c r="E534" s="169" t="s">
        <v>1</v>
      </c>
      <c r="F534" s="170" t="s">
        <v>196</v>
      </c>
      <c r="H534" s="171">
        <v>243.37</v>
      </c>
      <c r="I534" s="172"/>
      <c r="L534" s="168"/>
      <c r="M534" s="173"/>
      <c r="N534" s="174"/>
      <c r="O534" s="174"/>
      <c r="P534" s="174"/>
      <c r="Q534" s="174"/>
      <c r="R534" s="174"/>
      <c r="S534" s="174"/>
      <c r="T534" s="175"/>
      <c r="AT534" s="169" t="s">
        <v>192</v>
      </c>
      <c r="AU534" s="169" t="s">
        <v>85</v>
      </c>
      <c r="AV534" s="14" t="s">
        <v>88</v>
      </c>
      <c r="AW534" s="14" t="s">
        <v>33</v>
      </c>
      <c r="AX534" s="14" t="s">
        <v>8</v>
      </c>
      <c r="AY534" s="169" t="s">
        <v>184</v>
      </c>
    </row>
    <row r="535" spans="1:65" s="2" customFormat="1" ht="24.2" customHeight="1">
      <c r="A535" s="33"/>
      <c r="B535" s="145"/>
      <c r="C535" s="146" t="s">
        <v>831</v>
      </c>
      <c r="D535" s="146" t="s">
        <v>186</v>
      </c>
      <c r="E535" s="147" t="s">
        <v>832</v>
      </c>
      <c r="F535" s="148" t="s">
        <v>833</v>
      </c>
      <c r="G535" s="149" t="s">
        <v>199</v>
      </c>
      <c r="H535" s="150">
        <v>0.157</v>
      </c>
      <c r="I535" s="151"/>
      <c r="J535" s="152">
        <f>ROUND(I535*H535,0)</f>
        <v>0</v>
      </c>
      <c r="K535" s="148" t="s">
        <v>190</v>
      </c>
      <c r="L535" s="34"/>
      <c r="M535" s="153" t="s">
        <v>1</v>
      </c>
      <c r="N535" s="154" t="s">
        <v>42</v>
      </c>
      <c r="O535" s="59"/>
      <c r="P535" s="155">
        <f>O535*H535</f>
        <v>0</v>
      </c>
      <c r="Q535" s="155">
        <v>0</v>
      </c>
      <c r="R535" s="155">
        <f>Q535*H535</f>
        <v>0</v>
      </c>
      <c r="S535" s="155">
        <v>0</v>
      </c>
      <c r="T535" s="156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57" t="s">
        <v>298</v>
      </c>
      <c r="AT535" s="157" t="s">
        <v>186</v>
      </c>
      <c r="AU535" s="157" t="s">
        <v>85</v>
      </c>
      <c r="AY535" s="18" t="s">
        <v>184</v>
      </c>
      <c r="BE535" s="158">
        <f>IF(N535="základní",J535,0)</f>
        <v>0</v>
      </c>
      <c r="BF535" s="158">
        <f>IF(N535="snížená",J535,0)</f>
        <v>0</v>
      </c>
      <c r="BG535" s="158">
        <f>IF(N535="zákl. přenesená",J535,0)</f>
        <v>0</v>
      </c>
      <c r="BH535" s="158">
        <f>IF(N535="sníž. přenesená",J535,0)</f>
        <v>0</v>
      </c>
      <c r="BI535" s="158">
        <f>IF(N535="nulová",J535,0)</f>
        <v>0</v>
      </c>
      <c r="BJ535" s="18" t="s">
        <v>8</v>
      </c>
      <c r="BK535" s="158">
        <f>ROUND(I535*H535,0)</f>
        <v>0</v>
      </c>
      <c r="BL535" s="18" t="s">
        <v>298</v>
      </c>
      <c r="BM535" s="157" t="s">
        <v>834</v>
      </c>
    </row>
    <row r="536" spans="1:65" s="2" customFormat="1" ht="24.2" customHeight="1">
      <c r="A536" s="33"/>
      <c r="B536" s="145"/>
      <c r="C536" s="146" t="s">
        <v>835</v>
      </c>
      <c r="D536" s="146" t="s">
        <v>186</v>
      </c>
      <c r="E536" s="147" t="s">
        <v>836</v>
      </c>
      <c r="F536" s="148" t="s">
        <v>837</v>
      </c>
      <c r="G536" s="149" t="s">
        <v>199</v>
      </c>
      <c r="H536" s="150">
        <v>0.157</v>
      </c>
      <c r="I536" s="151"/>
      <c r="J536" s="152">
        <f>ROUND(I536*H536,0)</f>
        <v>0</v>
      </c>
      <c r="K536" s="148" t="s">
        <v>190</v>
      </c>
      <c r="L536" s="34"/>
      <c r="M536" s="153" t="s">
        <v>1</v>
      </c>
      <c r="N536" s="154" t="s">
        <v>42</v>
      </c>
      <c r="O536" s="59"/>
      <c r="P536" s="155">
        <f>O536*H536</f>
        <v>0</v>
      </c>
      <c r="Q536" s="155">
        <v>0</v>
      </c>
      <c r="R536" s="155">
        <f>Q536*H536</f>
        <v>0</v>
      </c>
      <c r="S536" s="155">
        <v>0</v>
      </c>
      <c r="T536" s="156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57" t="s">
        <v>298</v>
      </c>
      <c r="AT536" s="157" t="s">
        <v>186</v>
      </c>
      <c r="AU536" s="157" t="s">
        <v>85</v>
      </c>
      <c r="AY536" s="18" t="s">
        <v>184</v>
      </c>
      <c r="BE536" s="158">
        <f>IF(N536="základní",J536,0)</f>
        <v>0</v>
      </c>
      <c r="BF536" s="158">
        <f>IF(N536="snížená",J536,0)</f>
        <v>0</v>
      </c>
      <c r="BG536" s="158">
        <f>IF(N536="zákl. přenesená",J536,0)</f>
        <v>0</v>
      </c>
      <c r="BH536" s="158">
        <f>IF(N536="sníž. přenesená",J536,0)</f>
        <v>0</v>
      </c>
      <c r="BI536" s="158">
        <f>IF(N536="nulová",J536,0)</f>
        <v>0</v>
      </c>
      <c r="BJ536" s="18" t="s">
        <v>8</v>
      </c>
      <c r="BK536" s="158">
        <f>ROUND(I536*H536,0)</f>
        <v>0</v>
      </c>
      <c r="BL536" s="18" t="s">
        <v>298</v>
      </c>
      <c r="BM536" s="157" t="s">
        <v>838</v>
      </c>
    </row>
    <row r="537" spans="1:65" s="12" customFormat="1" ht="22.9" customHeight="1">
      <c r="B537" s="132"/>
      <c r="D537" s="133" t="s">
        <v>76</v>
      </c>
      <c r="E537" s="143" t="s">
        <v>839</v>
      </c>
      <c r="F537" s="143" t="s">
        <v>840</v>
      </c>
      <c r="I537" s="135"/>
      <c r="J537" s="144">
        <f>BK537</f>
        <v>0</v>
      </c>
      <c r="L537" s="132"/>
      <c r="M537" s="137"/>
      <c r="N537" s="138"/>
      <c r="O537" s="138"/>
      <c r="P537" s="139">
        <f>SUM(P538:P559)</f>
        <v>0</v>
      </c>
      <c r="Q537" s="138"/>
      <c r="R537" s="139">
        <f>SUM(R538:R559)</f>
        <v>1.6069307400000001</v>
      </c>
      <c r="S537" s="138"/>
      <c r="T537" s="140">
        <f>SUM(T538:T559)</f>
        <v>0.68955</v>
      </c>
      <c r="AR537" s="133" t="s">
        <v>85</v>
      </c>
      <c r="AT537" s="141" t="s">
        <v>76</v>
      </c>
      <c r="AU537" s="141" t="s">
        <v>8</v>
      </c>
      <c r="AY537" s="133" t="s">
        <v>184</v>
      </c>
      <c r="BK537" s="142">
        <f>SUM(BK538:BK559)</f>
        <v>0</v>
      </c>
    </row>
    <row r="538" spans="1:65" s="2" customFormat="1" ht="24.2" customHeight="1">
      <c r="A538" s="33"/>
      <c r="B538" s="145"/>
      <c r="C538" s="146" t="s">
        <v>841</v>
      </c>
      <c r="D538" s="146" t="s">
        <v>186</v>
      </c>
      <c r="E538" s="147" t="s">
        <v>842</v>
      </c>
      <c r="F538" s="148" t="s">
        <v>843</v>
      </c>
      <c r="G538" s="149" t="s">
        <v>246</v>
      </c>
      <c r="H538" s="150">
        <v>231.78</v>
      </c>
      <c r="I538" s="151"/>
      <c r="J538" s="152">
        <f>ROUND(I538*H538,0)</f>
        <v>0</v>
      </c>
      <c r="K538" s="148" t="s">
        <v>190</v>
      </c>
      <c r="L538" s="34"/>
      <c r="M538" s="153" t="s">
        <v>1</v>
      </c>
      <c r="N538" s="154" t="s">
        <v>42</v>
      </c>
      <c r="O538" s="59"/>
      <c r="P538" s="155">
        <f>O538*H538</f>
        <v>0</v>
      </c>
      <c r="Q538" s="155">
        <v>3.3000000000000003E-5</v>
      </c>
      <c r="R538" s="155">
        <f>Q538*H538</f>
        <v>7.6487400000000002E-3</v>
      </c>
      <c r="S538" s="155">
        <v>0</v>
      </c>
      <c r="T538" s="156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157" t="s">
        <v>298</v>
      </c>
      <c r="AT538" s="157" t="s">
        <v>186</v>
      </c>
      <c r="AU538" s="157" t="s">
        <v>85</v>
      </c>
      <c r="AY538" s="18" t="s">
        <v>184</v>
      </c>
      <c r="BE538" s="158">
        <f>IF(N538="základní",J538,0)</f>
        <v>0</v>
      </c>
      <c r="BF538" s="158">
        <f>IF(N538="snížená",J538,0)</f>
        <v>0</v>
      </c>
      <c r="BG538" s="158">
        <f>IF(N538="zákl. přenesená",J538,0)</f>
        <v>0</v>
      </c>
      <c r="BH538" s="158">
        <f>IF(N538="sníž. přenesená",J538,0)</f>
        <v>0</v>
      </c>
      <c r="BI538" s="158">
        <f>IF(N538="nulová",J538,0)</f>
        <v>0</v>
      </c>
      <c r="BJ538" s="18" t="s">
        <v>8</v>
      </c>
      <c r="BK538" s="158">
        <f>ROUND(I538*H538,0)</f>
        <v>0</v>
      </c>
      <c r="BL538" s="18" t="s">
        <v>298</v>
      </c>
      <c r="BM538" s="157" t="s">
        <v>844</v>
      </c>
    </row>
    <row r="539" spans="1:65" s="13" customFormat="1" ht="11.25">
      <c r="B539" s="159"/>
      <c r="D539" s="160" t="s">
        <v>192</v>
      </c>
      <c r="E539" s="161" t="s">
        <v>1</v>
      </c>
      <c r="F539" s="162" t="s">
        <v>105</v>
      </c>
      <c r="H539" s="163">
        <v>13.89</v>
      </c>
      <c r="I539" s="164"/>
      <c r="L539" s="159"/>
      <c r="M539" s="165"/>
      <c r="N539" s="166"/>
      <c r="O539" s="166"/>
      <c r="P539" s="166"/>
      <c r="Q539" s="166"/>
      <c r="R539" s="166"/>
      <c r="S539" s="166"/>
      <c r="T539" s="167"/>
      <c r="AT539" s="161" t="s">
        <v>192</v>
      </c>
      <c r="AU539" s="161" t="s">
        <v>85</v>
      </c>
      <c r="AV539" s="13" t="s">
        <v>85</v>
      </c>
      <c r="AW539" s="13" t="s">
        <v>33</v>
      </c>
      <c r="AX539" s="13" t="s">
        <v>77</v>
      </c>
      <c r="AY539" s="161" t="s">
        <v>184</v>
      </c>
    </row>
    <row r="540" spans="1:65" s="13" customFormat="1" ht="11.25">
      <c r="B540" s="159"/>
      <c r="D540" s="160" t="s">
        <v>192</v>
      </c>
      <c r="E540" s="161" t="s">
        <v>1</v>
      </c>
      <c r="F540" s="162" t="s">
        <v>812</v>
      </c>
      <c r="H540" s="163">
        <v>217.89</v>
      </c>
      <c r="I540" s="164"/>
      <c r="L540" s="159"/>
      <c r="M540" s="165"/>
      <c r="N540" s="166"/>
      <c r="O540" s="166"/>
      <c r="P540" s="166"/>
      <c r="Q540" s="166"/>
      <c r="R540" s="166"/>
      <c r="S540" s="166"/>
      <c r="T540" s="167"/>
      <c r="AT540" s="161" t="s">
        <v>192</v>
      </c>
      <c r="AU540" s="161" t="s">
        <v>85</v>
      </c>
      <c r="AV540" s="13" t="s">
        <v>85</v>
      </c>
      <c r="AW540" s="13" t="s">
        <v>33</v>
      </c>
      <c r="AX540" s="13" t="s">
        <v>77</v>
      </c>
      <c r="AY540" s="161" t="s">
        <v>184</v>
      </c>
    </row>
    <row r="541" spans="1:65" s="14" customFormat="1" ht="11.25">
      <c r="B541" s="168"/>
      <c r="D541" s="160" t="s">
        <v>192</v>
      </c>
      <c r="E541" s="169" t="s">
        <v>1</v>
      </c>
      <c r="F541" s="170" t="s">
        <v>196</v>
      </c>
      <c r="H541" s="171">
        <v>231.78</v>
      </c>
      <c r="I541" s="172"/>
      <c r="L541" s="168"/>
      <c r="M541" s="173"/>
      <c r="N541" s="174"/>
      <c r="O541" s="174"/>
      <c r="P541" s="174"/>
      <c r="Q541" s="174"/>
      <c r="R541" s="174"/>
      <c r="S541" s="174"/>
      <c r="T541" s="175"/>
      <c r="AT541" s="169" t="s">
        <v>192</v>
      </c>
      <c r="AU541" s="169" t="s">
        <v>85</v>
      </c>
      <c r="AV541" s="14" t="s">
        <v>88</v>
      </c>
      <c r="AW541" s="14" t="s">
        <v>33</v>
      </c>
      <c r="AX541" s="14" t="s">
        <v>8</v>
      </c>
      <c r="AY541" s="169" t="s">
        <v>184</v>
      </c>
    </row>
    <row r="542" spans="1:65" s="2" customFormat="1" ht="24.2" customHeight="1">
      <c r="A542" s="33"/>
      <c r="B542" s="145"/>
      <c r="C542" s="146" t="s">
        <v>845</v>
      </c>
      <c r="D542" s="146" t="s">
        <v>186</v>
      </c>
      <c r="E542" s="147" t="s">
        <v>846</v>
      </c>
      <c r="F542" s="148" t="s">
        <v>847</v>
      </c>
      <c r="G542" s="149" t="s">
        <v>246</v>
      </c>
      <c r="H542" s="150">
        <v>275.82</v>
      </c>
      <c r="I542" s="151"/>
      <c r="J542" s="152">
        <f>ROUND(I542*H542,0)</f>
        <v>0</v>
      </c>
      <c r="K542" s="148" t="s">
        <v>190</v>
      </c>
      <c r="L542" s="34"/>
      <c r="M542" s="153" t="s">
        <v>1</v>
      </c>
      <c r="N542" s="154" t="s">
        <v>42</v>
      </c>
      <c r="O542" s="59"/>
      <c r="P542" s="155">
        <f>O542*H542</f>
        <v>0</v>
      </c>
      <c r="Q542" s="155">
        <v>0</v>
      </c>
      <c r="R542" s="155">
        <f>Q542*H542</f>
        <v>0</v>
      </c>
      <c r="S542" s="155">
        <v>2.5000000000000001E-3</v>
      </c>
      <c r="T542" s="156">
        <f>S542*H542</f>
        <v>0.68955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57" t="s">
        <v>298</v>
      </c>
      <c r="AT542" s="157" t="s">
        <v>186</v>
      </c>
      <c r="AU542" s="157" t="s">
        <v>85</v>
      </c>
      <c r="AY542" s="18" t="s">
        <v>184</v>
      </c>
      <c r="BE542" s="158">
        <f>IF(N542="základní",J542,0)</f>
        <v>0</v>
      </c>
      <c r="BF542" s="158">
        <f>IF(N542="snížená",J542,0)</f>
        <v>0</v>
      </c>
      <c r="BG542" s="158">
        <f>IF(N542="zákl. přenesená",J542,0)</f>
        <v>0</v>
      </c>
      <c r="BH542" s="158">
        <f>IF(N542="sníž. přenesená",J542,0)</f>
        <v>0</v>
      </c>
      <c r="BI542" s="158">
        <f>IF(N542="nulová",J542,0)</f>
        <v>0</v>
      </c>
      <c r="BJ542" s="18" t="s">
        <v>8</v>
      </c>
      <c r="BK542" s="158">
        <f>ROUND(I542*H542,0)</f>
        <v>0</v>
      </c>
      <c r="BL542" s="18" t="s">
        <v>298</v>
      </c>
      <c r="BM542" s="157" t="s">
        <v>848</v>
      </c>
    </row>
    <row r="543" spans="1:65" s="13" customFormat="1" ht="11.25">
      <c r="B543" s="159"/>
      <c r="D543" s="160" t="s">
        <v>192</v>
      </c>
      <c r="E543" s="161" t="s">
        <v>1</v>
      </c>
      <c r="F543" s="162" t="s">
        <v>101</v>
      </c>
      <c r="H543" s="163">
        <v>29.75</v>
      </c>
      <c r="I543" s="164"/>
      <c r="L543" s="159"/>
      <c r="M543" s="165"/>
      <c r="N543" s="166"/>
      <c r="O543" s="166"/>
      <c r="P543" s="166"/>
      <c r="Q543" s="166"/>
      <c r="R543" s="166"/>
      <c r="S543" s="166"/>
      <c r="T543" s="167"/>
      <c r="AT543" s="161" t="s">
        <v>192</v>
      </c>
      <c r="AU543" s="161" t="s">
        <v>85</v>
      </c>
      <c r="AV543" s="13" t="s">
        <v>85</v>
      </c>
      <c r="AW543" s="13" t="s">
        <v>33</v>
      </c>
      <c r="AX543" s="13" t="s">
        <v>77</v>
      </c>
      <c r="AY543" s="161" t="s">
        <v>184</v>
      </c>
    </row>
    <row r="544" spans="1:65" s="14" customFormat="1" ht="11.25">
      <c r="B544" s="168"/>
      <c r="D544" s="160" t="s">
        <v>192</v>
      </c>
      <c r="E544" s="169" t="s">
        <v>1</v>
      </c>
      <c r="F544" s="170" t="s">
        <v>849</v>
      </c>
      <c r="H544" s="171">
        <v>29.75</v>
      </c>
      <c r="I544" s="172"/>
      <c r="L544" s="168"/>
      <c r="M544" s="173"/>
      <c r="N544" s="174"/>
      <c r="O544" s="174"/>
      <c r="P544" s="174"/>
      <c r="Q544" s="174"/>
      <c r="R544" s="174"/>
      <c r="S544" s="174"/>
      <c r="T544" s="175"/>
      <c r="AT544" s="169" t="s">
        <v>192</v>
      </c>
      <c r="AU544" s="169" t="s">
        <v>85</v>
      </c>
      <c r="AV544" s="14" t="s">
        <v>88</v>
      </c>
      <c r="AW544" s="14" t="s">
        <v>33</v>
      </c>
      <c r="AX544" s="14" t="s">
        <v>77</v>
      </c>
      <c r="AY544" s="169" t="s">
        <v>184</v>
      </c>
    </row>
    <row r="545" spans="1:65" s="13" customFormat="1" ht="11.25">
      <c r="B545" s="159"/>
      <c r="D545" s="160" t="s">
        <v>192</v>
      </c>
      <c r="E545" s="161" t="s">
        <v>1</v>
      </c>
      <c r="F545" s="162" t="s">
        <v>479</v>
      </c>
      <c r="H545" s="163">
        <v>178.04</v>
      </c>
      <c r="I545" s="164"/>
      <c r="L545" s="159"/>
      <c r="M545" s="165"/>
      <c r="N545" s="166"/>
      <c r="O545" s="166"/>
      <c r="P545" s="166"/>
      <c r="Q545" s="166"/>
      <c r="R545" s="166"/>
      <c r="S545" s="166"/>
      <c r="T545" s="167"/>
      <c r="AT545" s="161" t="s">
        <v>192</v>
      </c>
      <c r="AU545" s="161" t="s">
        <v>85</v>
      </c>
      <c r="AV545" s="13" t="s">
        <v>85</v>
      </c>
      <c r="AW545" s="13" t="s">
        <v>33</v>
      </c>
      <c r="AX545" s="13" t="s">
        <v>77</v>
      </c>
      <c r="AY545" s="161" t="s">
        <v>184</v>
      </c>
    </row>
    <row r="546" spans="1:65" s="14" customFormat="1" ht="11.25">
      <c r="B546" s="168"/>
      <c r="D546" s="160" t="s">
        <v>192</v>
      </c>
      <c r="E546" s="169" t="s">
        <v>1</v>
      </c>
      <c r="F546" s="170" t="s">
        <v>480</v>
      </c>
      <c r="H546" s="171">
        <v>178.04</v>
      </c>
      <c r="I546" s="172"/>
      <c r="L546" s="168"/>
      <c r="M546" s="173"/>
      <c r="N546" s="174"/>
      <c r="O546" s="174"/>
      <c r="P546" s="174"/>
      <c r="Q546" s="174"/>
      <c r="R546" s="174"/>
      <c r="S546" s="174"/>
      <c r="T546" s="175"/>
      <c r="AT546" s="169" t="s">
        <v>192</v>
      </c>
      <c r="AU546" s="169" t="s">
        <v>85</v>
      </c>
      <c r="AV546" s="14" t="s">
        <v>88</v>
      </c>
      <c r="AW546" s="14" t="s">
        <v>33</v>
      </c>
      <c r="AX546" s="14" t="s">
        <v>77</v>
      </c>
      <c r="AY546" s="169" t="s">
        <v>184</v>
      </c>
    </row>
    <row r="547" spans="1:65" s="13" customFormat="1" ht="11.25">
      <c r="B547" s="159"/>
      <c r="D547" s="160" t="s">
        <v>192</v>
      </c>
      <c r="E547" s="161" t="s">
        <v>1</v>
      </c>
      <c r="F547" s="162" t="s">
        <v>474</v>
      </c>
      <c r="H547" s="163">
        <v>68.03</v>
      </c>
      <c r="I547" s="164"/>
      <c r="L547" s="159"/>
      <c r="M547" s="165"/>
      <c r="N547" s="166"/>
      <c r="O547" s="166"/>
      <c r="P547" s="166"/>
      <c r="Q547" s="166"/>
      <c r="R547" s="166"/>
      <c r="S547" s="166"/>
      <c r="T547" s="167"/>
      <c r="AT547" s="161" t="s">
        <v>192</v>
      </c>
      <c r="AU547" s="161" t="s">
        <v>85</v>
      </c>
      <c r="AV547" s="13" t="s">
        <v>85</v>
      </c>
      <c r="AW547" s="13" t="s">
        <v>33</v>
      </c>
      <c r="AX547" s="13" t="s">
        <v>77</v>
      </c>
      <c r="AY547" s="161" t="s">
        <v>184</v>
      </c>
    </row>
    <row r="548" spans="1:65" s="14" customFormat="1" ht="11.25">
      <c r="B548" s="168"/>
      <c r="D548" s="160" t="s">
        <v>192</v>
      </c>
      <c r="E548" s="169" t="s">
        <v>1</v>
      </c>
      <c r="F548" s="170" t="s">
        <v>481</v>
      </c>
      <c r="H548" s="171">
        <v>68.03</v>
      </c>
      <c r="I548" s="172"/>
      <c r="L548" s="168"/>
      <c r="M548" s="173"/>
      <c r="N548" s="174"/>
      <c r="O548" s="174"/>
      <c r="P548" s="174"/>
      <c r="Q548" s="174"/>
      <c r="R548" s="174"/>
      <c r="S548" s="174"/>
      <c r="T548" s="175"/>
      <c r="AT548" s="169" t="s">
        <v>192</v>
      </c>
      <c r="AU548" s="169" t="s">
        <v>85</v>
      </c>
      <c r="AV548" s="14" t="s">
        <v>88</v>
      </c>
      <c r="AW548" s="14" t="s">
        <v>33</v>
      </c>
      <c r="AX548" s="14" t="s">
        <v>77</v>
      </c>
      <c r="AY548" s="169" t="s">
        <v>184</v>
      </c>
    </row>
    <row r="549" spans="1:65" s="15" customFormat="1" ht="11.25">
      <c r="B549" s="186"/>
      <c r="D549" s="160" t="s">
        <v>192</v>
      </c>
      <c r="E549" s="187" t="s">
        <v>1</v>
      </c>
      <c r="F549" s="188" t="s">
        <v>282</v>
      </c>
      <c r="H549" s="189">
        <v>275.82</v>
      </c>
      <c r="I549" s="190"/>
      <c r="L549" s="186"/>
      <c r="M549" s="191"/>
      <c r="N549" s="192"/>
      <c r="O549" s="192"/>
      <c r="P549" s="192"/>
      <c r="Q549" s="192"/>
      <c r="R549" s="192"/>
      <c r="S549" s="192"/>
      <c r="T549" s="193"/>
      <c r="AT549" s="187" t="s">
        <v>192</v>
      </c>
      <c r="AU549" s="187" t="s">
        <v>85</v>
      </c>
      <c r="AV549" s="15" t="s">
        <v>91</v>
      </c>
      <c r="AW549" s="15" t="s">
        <v>33</v>
      </c>
      <c r="AX549" s="15" t="s">
        <v>8</v>
      </c>
      <c r="AY549" s="187" t="s">
        <v>184</v>
      </c>
    </row>
    <row r="550" spans="1:65" s="2" customFormat="1" ht="14.45" customHeight="1">
      <c r="A550" s="33"/>
      <c r="B550" s="145"/>
      <c r="C550" s="146" t="s">
        <v>850</v>
      </c>
      <c r="D550" s="146" t="s">
        <v>186</v>
      </c>
      <c r="E550" s="147" t="s">
        <v>851</v>
      </c>
      <c r="F550" s="148" t="s">
        <v>852</v>
      </c>
      <c r="G550" s="149" t="s">
        <v>246</v>
      </c>
      <c r="H550" s="150">
        <v>231.78</v>
      </c>
      <c r="I550" s="151"/>
      <c r="J550" s="152">
        <f>ROUND(I550*H550,0)</f>
        <v>0</v>
      </c>
      <c r="K550" s="148" t="s">
        <v>190</v>
      </c>
      <c r="L550" s="34"/>
      <c r="M550" s="153" t="s">
        <v>1</v>
      </c>
      <c r="N550" s="154" t="s">
        <v>42</v>
      </c>
      <c r="O550" s="59"/>
      <c r="P550" s="155">
        <f>O550*H550</f>
        <v>0</v>
      </c>
      <c r="Q550" s="155">
        <v>2.9999999999999997E-4</v>
      </c>
      <c r="R550" s="155">
        <f>Q550*H550</f>
        <v>6.9533999999999999E-2</v>
      </c>
      <c r="S550" s="155">
        <v>0</v>
      </c>
      <c r="T550" s="156">
        <f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157" t="s">
        <v>298</v>
      </c>
      <c r="AT550" s="157" t="s">
        <v>186</v>
      </c>
      <c r="AU550" s="157" t="s">
        <v>85</v>
      </c>
      <c r="AY550" s="18" t="s">
        <v>184</v>
      </c>
      <c r="BE550" s="158">
        <f>IF(N550="základní",J550,0)</f>
        <v>0</v>
      </c>
      <c r="BF550" s="158">
        <f>IF(N550="snížená",J550,0)</f>
        <v>0</v>
      </c>
      <c r="BG550" s="158">
        <f>IF(N550="zákl. přenesená",J550,0)</f>
        <v>0</v>
      </c>
      <c r="BH550" s="158">
        <f>IF(N550="sníž. přenesená",J550,0)</f>
        <v>0</v>
      </c>
      <c r="BI550" s="158">
        <f>IF(N550="nulová",J550,0)</f>
        <v>0</v>
      </c>
      <c r="BJ550" s="18" t="s">
        <v>8</v>
      </c>
      <c r="BK550" s="158">
        <f>ROUND(I550*H550,0)</f>
        <v>0</v>
      </c>
      <c r="BL550" s="18" t="s">
        <v>298</v>
      </c>
      <c r="BM550" s="157" t="s">
        <v>853</v>
      </c>
    </row>
    <row r="551" spans="1:65" s="13" customFormat="1" ht="11.25">
      <c r="B551" s="159"/>
      <c r="D551" s="160" t="s">
        <v>192</v>
      </c>
      <c r="E551" s="161" t="s">
        <v>1</v>
      </c>
      <c r="F551" s="162" t="s">
        <v>105</v>
      </c>
      <c r="H551" s="163">
        <v>13.89</v>
      </c>
      <c r="I551" s="164"/>
      <c r="L551" s="159"/>
      <c r="M551" s="165"/>
      <c r="N551" s="166"/>
      <c r="O551" s="166"/>
      <c r="P551" s="166"/>
      <c r="Q551" s="166"/>
      <c r="R551" s="166"/>
      <c r="S551" s="166"/>
      <c r="T551" s="167"/>
      <c r="AT551" s="161" t="s">
        <v>192</v>
      </c>
      <c r="AU551" s="161" t="s">
        <v>85</v>
      </c>
      <c r="AV551" s="13" t="s">
        <v>85</v>
      </c>
      <c r="AW551" s="13" t="s">
        <v>33</v>
      </c>
      <c r="AX551" s="13" t="s">
        <v>77</v>
      </c>
      <c r="AY551" s="161" t="s">
        <v>184</v>
      </c>
    </row>
    <row r="552" spans="1:65" s="13" customFormat="1" ht="11.25">
      <c r="B552" s="159"/>
      <c r="D552" s="160" t="s">
        <v>192</v>
      </c>
      <c r="E552" s="161" t="s">
        <v>1</v>
      </c>
      <c r="F552" s="162" t="s">
        <v>812</v>
      </c>
      <c r="H552" s="163">
        <v>217.89</v>
      </c>
      <c r="I552" s="164"/>
      <c r="L552" s="159"/>
      <c r="M552" s="165"/>
      <c r="N552" s="166"/>
      <c r="O552" s="166"/>
      <c r="P552" s="166"/>
      <c r="Q552" s="166"/>
      <c r="R552" s="166"/>
      <c r="S552" s="166"/>
      <c r="T552" s="167"/>
      <c r="AT552" s="161" t="s">
        <v>192</v>
      </c>
      <c r="AU552" s="161" t="s">
        <v>85</v>
      </c>
      <c r="AV552" s="13" t="s">
        <v>85</v>
      </c>
      <c r="AW552" s="13" t="s">
        <v>33</v>
      </c>
      <c r="AX552" s="13" t="s">
        <v>77</v>
      </c>
      <c r="AY552" s="161" t="s">
        <v>184</v>
      </c>
    </row>
    <row r="553" spans="1:65" s="14" customFormat="1" ht="11.25">
      <c r="B553" s="168"/>
      <c r="D553" s="160" t="s">
        <v>192</v>
      </c>
      <c r="E553" s="169" t="s">
        <v>1</v>
      </c>
      <c r="F553" s="170" t="s">
        <v>196</v>
      </c>
      <c r="H553" s="171">
        <v>231.78</v>
      </c>
      <c r="I553" s="172"/>
      <c r="L553" s="168"/>
      <c r="M553" s="173"/>
      <c r="N553" s="174"/>
      <c r="O553" s="174"/>
      <c r="P553" s="174"/>
      <c r="Q553" s="174"/>
      <c r="R553" s="174"/>
      <c r="S553" s="174"/>
      <c r="T553" s="175"/>
      <c r="AT553" s="169" t="s">
        <v>192</v>
      </c>
      <c r="AU553" s="169" t="s">
        <v>85</v>
      </c>
      <c r="AV553" s="14" t="s">
        <v>88</v>
      </c>
      <c r="AW553" s="14" t="s">
        <v>33</v>
      </c>
      <c r="AX553" s="14" t="s">
        <v>8</v>
      </c>
      <c r="AY553" s="169" t="s">
        <v>184</v>
      </c>
    </row>
    <row r="554" spans="1:65" s="2" customFormat="1" ht="37.9" customHeight="1">
      <c r="A554" s="33"/>
      <c r="B554" s="145"/>
      <c r="C554" s="176" t="s">
        <v>854</v>
      </c>
      <c r="D554" s="176" t="s">
        <v>235</v>
      </c>
      <c r="E554" s="177" t="s">
        <v>855</v>
      </c>
      <c r="F554" s="178" t="s">
        <v>856</v>
      </c>
      <c r="G554" s="179" t="s">
        <v>246</v>
      </c>
      <c r="H554" s="180">
        <v>254.958</v>
      </c>
      <c r="I554" s="181"/>
      <c r="J554" s="182">
        <f>ROUND(I554*H554,0)</f>
        <v>0</v>
      </c>
      <c r="K554" s="178" t="s">
        <v>190</v>
      </c>
      <c r="L554" s="183"/>
      <c r="M554" s="184" t="s">
        <v>1</v>
      </c>
      <c r="N554" s="185" t="s">
        <v>42</v>
      </c>
      <c r="O554" s="59"/>
      <c r="P554" s="155">
        <f>O554*H554</f>
        <v>0</v>
      </c>
      <c r="Q554" s="155">
        <v>6.0000000000000001E-3</v>
      </c>
      <c r="R554" s="155">
        <f>Q554*H554</f>
        <v>1.5297480000000001</v>
      </c>
      <c r="S554" s="155">
        <v>0</v>
      </c>
      <c r="T554" s="156">
        <f>S554*H554</f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157" t="s">
        <v>386</v>
      </c>
      <c r="AT554" s="157" t="s">
        <v>235</v>
      </c>
      <c r="AU554" s="157" t="s">
        <v>85</v>
      </c>
      <c r="AY554" s="18" t="s">
        <v>184</v>
      </c>
      <c r="BE554" s="158">
        <f>IF(N554="základní",J554,0)</f>
        <v>0</v>
      </c>
      <c r="BF554" s="158">
        <f>IF(N554="snížená",J554,0)</f>
        <v>0</v>
      </c>
      <c r="BG554" s="158">
        <f>IF(N554="zákl. přenesená",J554,0)</f>
        <v>0</v>
      </c>
      <c r="BH554" s="158">
        <f>IF(N554="sníž. přenesená",J554,0)</f>
        <v>0</v>
      </c>
      <c r="BI554" s="158">
        <f>IF(N554="nulová",J554,0)</f>
        <v>0</v>
      </c>
      <c r="BJ554" s="18" t="s">
        <v>8</v>
      </c>
      <c r="BK554" s="158">
        <f>ROUND(I554*H554,0)</f>
        <v>0</v>
      </c>
      <c r="BL554" s="18" t="s">
        <v>298</v>
      </c>
      <c r="BM554" s="157" t="s">
        <v>857</v>
      </c>
    </row>
    <row r="555" spans="1:65" s="13" customFormat="1" ht="11.25">
      <c r="B555" s="159"/>
      <c r="D555" s="160" t="s">
        <v>192</v>
      </c>
      <c r="E555" s="161" t="s">
        <v>1</v>
      </c>
      <c r="F555" s="162" t="s">
        <v>858</v>
      </c>
      <c r="H555" s="163">
        <v>15.279</v>
      </c>
      <c r="I555" s="164"/>
      <c r="L555" s="159"/>
      <c r="M555" s="165"/>
      <c r="N555" s="166"/>
      <c r="O555" s="166"/>
      <c r="P555" s="166"/>
      <c r="Q555" s="166"/>
      <c r="R555" s="166"/>
      <c r="S555" s="166"/>
      <c r="T555" s="167"/>
      <c r="AT555" s="161" t="s">
        <v>192</v>
      </c>
      <c r="AU555" s="161" t="s">
        <v>85</v>
      </c>
      <c r="AV555" s="13" t="s">
        <v>85</v>
      </c>
      <c r="AW555" s="13" t="s">
        <v>33</v>
      </c>
      <c r="AX555" s="13" t="s">
        <v>77</v>
      </c>
      <c r="AY555" s="161" t="s">
        <v>184</v>
      </c>
    </row>
    <row r="556" spans="1:65" s="13" customFormat="1" ht="11.25">
      <c r="B556" s="159"/>
      <c r="D556" s="160" t="s">
        <v>192</v>
      </c>
      <c r="E556" s="161" t="s">
        <v>1</v>
      </c>
      <c r="F556" s="162" t="s">
        <v>859</v>
      </c>
      <c r="H556" s="163">
        <v>239.679</v>
      </c>
      <c r="I556" s="164"/>
      <c r="L556" s="159"/>
      <c r="M556" s="165"/>
      <c r="N556" s="166"/>
      <c r="O556" s="166"/>
      <c r="P556" s="166"/>
      <c r="Q556" s="166"/>
      <c r="R556" s="166"/>
      <c r="S556" s="166"/>
      <c r="T556" s="167"/>
      <c r="AT556" s="161" t="s">
        <v>192</v>
      </c>
      <c r="AU556" s="161" t="s">
        <v>85</v>
      </c>
      <c r="AV556" s="13" t="s">
        <v>85</v>
      </c>
      <c r="AW556" s="13" t="s">
        <v>33</v>
      </c>
      <c r="AX556" s="13" t="s">
        <v>77</v>
      </c>
      <c r="AY556" s="161" t="s">
        <v>184</v>
      </c>
    </row>
    <row r="557" spans="1:65" s="14" customFormat="1" ht="11.25">
      <c r="B557" s="168"/>
      <c r="D557" s="160" t="s">
        <v>192</v>
      </c>
      <c r="E557" s="169" t="s">
        <v>1</v>
      </c>
      <c r="F557" s="170" t="s">
        <v>196</v>
      </c>
      <c r="H557" s="171">
        <v>254.958</v>
      </c>
      <c r="I557" s="172"/>
      <c r="L557" s="168"/>
      <c r="M557" s="173"/>
      <c r="N557" s="174"/>
      <c r="O557" s="174"/>
      <c r="P557" s="174"/>
      <c r="Q557" s="174"/>
      <c r="R557" s="174"/>
      <c r="S557" s="174"/>
      <c r="T557" s="175"/>
      <c r="AT557" s="169" t="s">
        <v>192</v>
      </c>
      <c r="AU557" s="169" t="s">
        <v>85</v>
      </c>
      <c r="AV557" s="14" t="s">
        <v>88</v>
      </c>
      <c r="AW557" s="14" t="s">
        <v>33</v>
      </c>
      <c r="AX557" s="14" t="s">
        <v>8</v>
      </c>
      <c r="AY557" s="169" t="s">
        <v>184</v>
      </c>
    </row>
    <row r="558" spans="1:65" s="2" customFormat="1" ht="24.2" customHeight="1">
      <c r="A558" s="33"/>
      <c r="B558" s="145"/>
      <c r="C558" s="146" t="s">
        <v>860</v>
      </c>
      <c r="D558" s="146" t="s">
        <v>186</v>
      </c>
      <c r="E558" s="147" t="s">
        <v>861</v>
      </c>
      <c r="F558" s="148" t="s">
        <v>862</v>
      </c>
      <c r="G558" s="149" t="s">
        <v>199</v>
      </c>
      <c r="H558" s="150">
        <v>1.607</v>
      </c>
      <c r="I558" s="151"/>
      <c r="J558" s="152">
        <f>ROUND(I558*H558,0)</f>
        <v>0</v>
      </c>
      <c r="K558" s="148" t="s">
        <v>190</v>
      </c>
      <c r="L558" s="34"/>
      <c r="M558" s="153" t="s">
        <v>1</v>
      </c>
      <c r="N558" s="154" t="s">
        <v>42</v>
      </c>
      <c r="O558" s="59"/>
      <c r="P558" s="155">
        <f>O558*H558</f>
        <v>0</v>
      </c>
      <c r="Q558" s="155">
        <v>0</v>
      </c>
      <c r="R558" s="155">
        <f>Q558*H558</f>
        <v>0</v>
      </c>
      <c r="S558" s="155">
        <v>0</v>
      </c>
      <c r="T558" s="156">
        <f>S558*H558</f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157" t="s">
        <v>298</v>
      </c>
      <c r="AT558" s="157" t="s">
        <v>186</v>
      </c>
      <c r="AU558" s="157" t="s">
        <v>85</v>
      </c>
      <c r="AY558" s="18" t="s">
        <v>184</v>
      </c>
      <c r="BE558" s="158">
        <f>IF(N558="základní",J558,0)</f>
        <v>0</v>
      </c>
      <c r="BF558" s="158">
        <f>IF(N558="snížená",J558,0)</f>
        <v>0</v>
      </c>
      <c r="BG558" s="158">
        <f>IF(N558="zákl. přenesená",J558,0)</f>
        <v>0</v>
      </c>
      <c r="BH558" s="158">
        <f>IF(N558="sníž. přenesená",J558,0)</f>
        <v>0</v>
      </c>
      <c r="BI558" s="158">
        <f>IF(N558="nulová",J558,0)</f>
        <v>0</v>
      </c>
      <c r="BJ558" s="18" t="s">
        <v>8</v>
      </c>
      <c r="BK558" s="158">
        <f>ROUND(I558*H558,0)</f>
        <v>0</v>
      </c>
      <c r="BL558" s="18" t="s">
        <v>298</v>
      </c>
      <c r="BM558" s="157" t="s">
        <v>863</v>
      </c>
    </row>
    <row r="559" spans="1:65" s="2" customFormat="1" ht="24.2" customHeight="1">
      <c r="A559" s="33"/>
      <c r="B559" s="145"/>
      <c r="C559" s="146" t="s">
        <v>864</v>
      </c>
      <c r="D559" s="146" t="s">
        <v>186</v>
      </c>
      <c r="E559" s="147" t="s">
        <v>865</v>
      </c>
      <c r="F559" s="148" t="s">
        <v>866</v>
      </c>
      <c r="G559" s="149" t="s">
        <v>199</v>
      </c>
      <c r="H559" s="150">
        <v>1.607</v>
      </c>
      <c r="I559" s="151"/>
      <c r="J559" s="152">
        <f>ROUND(I559*H559,0)</f>
        <v>0</v>
      </c>
      <c r="K559" s="148" t="s">
        <v>190</v>
      </c>
      <c r="L559" s="34"/>
      <c r="M559" s="153" t="s">
        <v>1</v>
      </c>
      <c r="N559" s="154" t="s">
        <v>42</v>
      </c>
      <c r="O559" s="59"/>
      <c r="P559" s="155">
        <f>O559*H559</f>
        <v>0</v>
      </c>
      <c r="Q559" s="155">
        <v>0</v>
      </c>
      <c r="R559" s="155">
        <f>Q559*H559</f>
        <v>0</v>
      </c>
      <c r="S559" s="155">
        <v>0</v>
      </c>
      <c r="T559" s="156">
        <f>S559*H559</f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157" t="s">
        <v>298</v>
      </c>
      <c r="AT559" s="157" t="s">
        <v>186</v>
      </c>
      <c r="AU559" s="157" t="s">
        <v>85</v>
      </c>
      <c r="AY559" s="18" t="s">
        <v>184</v>
      </c>
      <c r="BE559" s="158">
        <f>IF(N559="základní",J559,0)</f>
        <v>0</v>
      </c>
      <c r="BF559" s="158">
        <f>IF(N559="snížená",J559,0)</f>
        <v>0</v>
      </c>
      <c r="BG559" s="158">
        <f>IF(N559="zákl. přenesená",J559,0)</f>
        <v>0</v>
      </c>
      <c r="BH559" s="158">
        <f>IF(N559="sníž. přenesená",J559,0)</f>
        <v>0</v>
      </c>
      <c r="BI559" s="158">
        <f>IF(N559="nulová",J559,0)</f>
        <v>0</v>
      </c>
      <c r="BJ559" s="18" t="s">
        <v>8</v>
      </c>
      <c r="BK559" s="158">
        <f>ROUND(I559*H559,0)</f>
        <v>0</v>
      </c>
      <c r="BL559" s="18" t="s">
        <v>298</v>
      </c>
      <c r="BM559" s="157" t="s">
        <v>867</v>
      </c>
    </row>
    <row r="560" spans="1:65" s="12" customFormat="1" ht="22.9" customHeight="1">
      <c r="B560" s="132"/>
      <c r="D560" s="133" t="s">
        <v>76</v>
      </c>
      <c r="E560" s="143" t="s">
        <v>868</v>
      </c>
      <c r="F560" s="143" t="s">
        <v>869</v>
      </c>
      <c r="I560" s="135"/>
      <c r="J560" s="144">
        <f>BK560</f>
        <v>0</v>
      </c>
      <c r="L560" s="132"/>
      <c r="M560" s="137"/>
      <c r="N560" s="138"/>
      <c r="O560" s="138"/>
      <c r="P560" s="139">
        <f>SUM(P561:P634)</f>
        <v>0</v>
      </c>
      <c r="Q560" s="138"/>
      <c r="R560" s="139">
        <f>SUM(R561:R634)</f>
        <v>3.2187930000000002</v>
      </c>
      <c r="S560" s="138"/>
      <c r="T560" s="140">
        <f>SUM(T561:T634)</f>
        <v>0</v>
      </c>
      <c r="AR560" s="133" t="s">
        <v>85</v>
      </c>
      <c r="AT560" s="141" t="s">
        <v>76</v>
      </c>
      <c r="AU560" s="141" t="s">
        <v>8</v>
      </c>
      <c r="AY560" s="133" t="s">
        <v>184</v>
      </c>
      <c r="BK560" s="142">
        <f>SUM(BK561:BK634)</f>
        <v>0</v>
      </c>
    </row>
    <row r="561" spans="1:65" s="2" customFormat="1" ht="14.45" customHeight="1">
      <c r="A561" s="33"/>
      <c r="B561" s="145"/>
      <c r="C561" s="146" t="s">
        <v>870</v>
      </c>
      <c r="D561" s="146" t="s">
        <v>186</v>
      </c>
      <c r="E561" s="147" t="s">
        <v>871</v>
      </c>
      <c r="F561" s="148" t="s">
        <v>872</v>
      </c>
      <c r="G561" s="149" t="s">
        <v>246</v>
      </c>
      <c r="H561" s="150">
        <v>155.976</v>
      </c>
      <c r="I561" s="151"/>
      <c r="J561" s="152">
        <f>ROUND(I561*H561,0)</f>
        <v>0</v>
      </c>
      <c r="K561" s="148" t="s">
        <v>190</v>
      </c>
      <c r="L561" s="34"/>
      <c r="M561" s="153" t="s">
        <v>1</v>
      </c>
      <c r="N561" s="154" t="s">
        <v>42</v>
      </c>
      <c r="O561" s="59"/>
      <c r="P561" s="155">
        <f>O561*H561</f>
        <v>0</v>
      </c>
      <c r="Q561" s="155">
        <v>2.9999999999999997E-4</v>
      </c>
      <c r="R561" s="155">
        <f>Q561*H561</f>
        <v>4.6792799999999996E-2</v>
      </c>
      <c r="S561" s="155">
        <v>0</v>
      </c>
      <c r="T561" s="156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57" t="s">
        <v>298</v>
      </c>
      <c r="AT561" s="157" t="s">
        <v>186</v>
      </c>
      <c r="AU561" s="157" t="s">
        <v>85</v>
      </c>
      <c r="AY561" s="18" t="s">
        <v>184</v>
      </c>
      <c r="BE561" s="158">
        <f>IF(N561="základní",J561,0)</f>
        <v>0</v>
      </c>
      <c r="BF561" s="158">
        <f>IF(N561="snížená",J561,0)</f>
        <v>0</v>
      </c>
      <c r="BG561" s="158">
        <f>IF(N561="zákl. přenesená",J561,0)</f>
        <v>0</v>
      </c>
      <c r="BH561" s="158">
        <f>IF(N561="sníž. přenesená",J561,0)</f>
        <v>0</v>
      </c>
      <c r="BI561" s="158">
        <f>IF(N561="nulová",J561,0)</f>
        <v>0</v>
      </c>
      <c r="BJ561" s="18" t="s">
        <v>8</v>
      </c>
      <c r="BK561" s="158">
        <f>ROUND(I561*H561,0)</f>
        <v>0</v>
      </c>
      <c r="BL561" s="18" t="s">
        <v>298</v>
      </c>
      <c r="BM561" s="157" t="s">
        <v>873</v>
      </c>
    </row>
    <row r="562" spans="1:65" s="13" customFormat="1" ht="11.25">
      <c r="B562" s="159"/>
      <c r="D562" s="160" t="s">
        <v>192</v>
      </c>
      <c r="E562" s="161" t="s">
        <v>1</v>
      </c>
      <c r="F562" s="162" t="s">
        <v>138</v>
      </c>
      <c r="H562" s="163">
        <v>155.976</v>
      </c>
      <c r="I562" s="164"/>
      <c r="L562" s="159"/>
      <c r="M562" s="165"/>
      <c r="N562" s="166"/>
      <c r="O562" s="166"/>
      <c r="P562" s="166"/>
      <c r="Q562" s="166"/>
      <c r="R562" s="166"/>
      <c r="S562" s="166"/>
      <c r="T562" s="167"/>
      <c r="AT562" s="161" t="s">
        <v>192</v>
      </c>
      <c r="AU562" s="161" t="s">
        <v>85</v>
      </c>
      <c r="AV562" s="13" t="s">
        <v>85</v>
      </c>
      <c r="AW562" s="13" t="s">
        <v>33</v>
      </c>
      <c r="AX562" s="13" t="s">
        <v>8</v>
      </c>
      <c r="AY562" s="161" t="s">
        <v>184</v>
      </c>
    </row>
    <row r="563" spans="1:65" s="2" customFormat="1" ht="24.2" customHeight="1">
      <c r="A563" s="33"/>
      <c r="B563" s="145"/>
      <c r="C563" s="146" t="s">
        <v>874</v>
      </c>
      <c r="D563" s="146" t="s">
        <v>186</v>
      </c>
      <c r="E563" s="147" t="s">
        <v>875</v>
      </c>
      <c r="F563" s="148" t="s">
        <v>876</v>
      </c>
      <c r="G563" s="149" t="s">
        <v>246</v>
      </c>
      <c r="H563" s="150">
        <v>100.444</v>
      </c>
      <c r="I563" s="151"/>
      <c r="J563" s="152">
        <f>ROUND(I563*H563,0)</f>
        <v>0</v>
      </c>
      <c r="K563" s="148" t="s">
        <v>190</v>
      </c>
      <c r="L563" s="34"/>
      <c r="M563" s="153" t="s">
        <v>1</v>
      </c>
      <c r="N563" s="154" t="s">
        <v>42</v>
      </c>
      <c r="O563" s="59"/>
      <c r="P563" s="155">
        <f>O563*H563</f>
        <v>0</v>
      </c>
      <c r="Q563" s="155">
        <v>1.5E-3</v>
      </c>
      <c r="R563" s="155">
        <f>Q563*H563</f>
        <v>0.15066599999999999</v>
      </c>
      <c r="S563" s="155">
        <v>0</v>
      </c>
      <c r="T563" s="156">
        <f>S563*H563</f>
        <v>0</v>
      </c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R563" s="157" t="s">
        <v>298</v>
      </c>
      <c r="AT563" s="157" t="s">
        <v>186</v>
      </c>
      <c r="AU563" s="157" t="s">
        <v>85</v>
      </c>
      <c r="AY563" s="18" t="s">
        <v>184</v>
      </c>
      <c r="BE563" s="158">
        <f>IF(N563="základní",J563,0)</f>
        <v>0</v>
      </c>
      <c r="BF563" s="158">
        <f>IF(N563="snížená",J563,0)</f>
        <v>0</v>
      </c>
      <c r="BG563" s="158">
        <f>IF(N563="zákl. přenesená",J563,0)</f>
        <v>0</v>
      </c>
      <c r="BH563" s="158">
        <f>IF(N563="sníž. přenesená",J563,0)</f>
        <v>0</v>
      </c>
      <c r="BI563" s="158">
        <f>IF(N563="nulová",J563,0)</f>
        <v>0</v>
      </c>
      <c r="BJ563" s="18" t="s">
        <v>8</v>
      </c>
      <c r="BK563" s="158">
        <f>ROUND(I563*H563,0)</f>
        <v>0</v>
      </c>
      <c r="BL563" s="18" t="s">
        <v>298</v>
      </c>
      <c r="BM563" s="157" t="s">
        <v>877</v>
      </c>
    </row>
    <row r="564" spans="1:65" s="13" customFormat="1" ht="11.25">
      <c r="B564" s="159"/>
      <c r="D564" s="160" t="s">
        <v>192</v>
      </c>
      <c r="E564" s="161" t="s">
        <v>1</v>
      </c>
      <c r="F564" s="162" t="s">
        <v>878</v>
      </c>
      <c r="H564" s="163">
        <v>1.0680000000000001</v>
      </c>
      <c r="I564" s="164"/>
      <c r="L564" s="159"/>
      <c r="M564" s="165"/>
      <c r="N564" s="166"/>
      <c r="O564" s="166"/>
      <c r="P564" s="166"/>
      <c r="Q564" s="166"/>
      <c r="R564" s="166"/>
      <c r="S564" s="166"/>
      <c r="T564" s="167"/>
      <c r="AT564" s="161" t="s">
        <v>192</v>
      </c>
      <c r="AU564" s="161" t="s">
        <v>85</v>
      </c>
      <c r="AV564" s="13" t="s">
        <v>85</v>
      </c>
      <c r="AW564" s="13" t="s">
        <v>33</v>
      </c>
      <c r="AX564" s="13" t="s">
        <v>77</v>
      </c>
      <c r="AY564" s="161" t="s">
        <v>184</v>
      </c>
    </row>
    <row r="565" spans="1:65" s="13" customFormat="1" ht="11.25">
      <c r="B565" s="159"/>
      <c r="D565" s="160" t="s">
        <v>192</v>
      </c>
      <c r="E565" s="161" t="s">
        <v>1</v>
      </c>
      <c r="F565" s="162" t="s">
        <v>879</v>
      </c>
      <c r="H565" s="163">
        <v>16.059999999999999</v>
      </c>
      <c r="I565" s="164"/>
      <c r="L565" s="159"/>
      <c r="M565" s="165"/>
      <c r="N565" s="166"/>
      <c r="O565" s="166"/>
      <c r="P565" s="166"/>
      <c r="Q565" s="166"/>
      <c r="R565" s="166"/>
      <c r="S565" s="166"/>
      <c r="T565" s="167"/>
      <c r="AT565" s="161" t="s">
        <v>192</v>
      </c>
      <c r="AU565" s="161" t="s">
        <v>85</v>
      </c>
      <c r="AV565" s="13" t="s">
        <v>85</v>
      </c>
      <c r="AW565" s="13" t="s">
        <v>33</v>
      </c>
      <c r="AX565" s="13" t="s">
        <v>77</v>
      </c>
      <c r="AY565" s="161" t="s">
        <v>184</v>
      </c>
    </row>
    <row r="566" spans="1:65" s="13" customFormat="1" ht="11.25">
      <c r="B566" s="159"/>
      <c r="D566" s="160" t="s">
        <v>192</v>
      </c>
      <c r="E566" s="161" t="s">
        <v>1</v>
      </c>
      <c r="F566" s="162" t="s">
        <v>880</v>
      </c>
      <c r="H566" s="163">
        <v>0.96</v>
      </c>
      <c r="I566" s="164"/>
      <c r="L566" s="159"/>
      <c r="M566" s="165"/>
      <c r="N566" s="166"/>
      <c r="O566" s="166"/>
      <c r="P566" s="166"/>
      <c r="Q566" s="166"/>
      <c r="R566" s="166"/>
      <c r="S566" s="166"/>
      <c r="T566" s="167"/>
      <c r="AT566" s="161" t="s">
        <v>192</v>
      </c>
      <c r="AU566" s="161" t="s">
        <v>85</v>
      </c>
      <c r="AV566" s="13" t="s">
        <v>85</v>
      </c>
      <c r="AW566" s="13" t="s">
        <v>33</v>
      </c>
      <c r="AX566" s="13" t="s">
        <v>77</v>
      </c>
      <c r="AY566" s="161" t="s">
        <v>184</v>
      </c>
    </row>
    <row r="567" spans="1:65" s="13" customFormat="1" ht="11.25">
      <c r="B567" s="159"/>
      <c r="D567" s="160" t="s">
        <v>192</v>
      </c>
      <c r="E567" s="161" t="s">
        <v>1</v>
      </c>
      <c r="F567" s="162" t="s">
        <v>881</v>
      </c>
      <c r="H567" s="163">
        <v>13.6</v>
      </c>
      <c r="I567" s="164"/>
      <c r="L567" s="159"/>
      <c r="M567" s="165"/>
      <c r="N567" s="166"/>
      <c r="O567" s="166"/>
      <c r="P567" s="166"/>
      <c r="Q567" s="166"/>
      <c r="R567" s="166"/>
      <c r="S567" s="166"/>
      <c r="T567" s="167"/>
      <c r="AT567" s="161" t="s">
        <v>192</v>
      </c>
      <c r="AU567" s="161" t="s">
        <v>85</v>
      </c>
      <c r="AV567" s="13" t="s">
        <v>85</v>
      </c>
      <c r="AW567" s="13" t="s">
        <v>33</v>
      </c>
      <c r="AX567" s="13" t="s">
        <v>77</v>
      </c>
      <c r="AY567" s="161" t="s">
        <v>184</v>
      </c>
    </row>
    <row r="568" spans="1:65" s="13" customFormat="1" ht="11.25">
      <c r="B568" s="159"/>
      <c r="D568" s="160" t="s">
        <v>192</v>
      </c>
      <c r="E568" s="161" t="s">
        <v>1</v>
      </c>
      <c r="F568" s="162" t="s">
        <v>882</v>
      </c>
      <c r="H568" s="163">
        <v>1.07</v>
      </c>
      <c r="I568" s="164"/>
      <c r="L568" s="159"/>
      <c r="M568" s="165"/>
      <c r="N568" s="166"/>
      <c r="O568" s="166"/>
      <c r="P568" s="166"/>
      <c r="Q568" s="166"/>
      <c r="R568" s="166"/>
      <c r="S568" s="166"/>
      <c r="T568" s="167"/>
      <c r="AT568" s="161" t="s">
        <v>192</v>
      </c>
      <c r="AU568" s="161" t="s">
        <v>85</v>
      </c>
      <c r="AV568" s="13" t="s">
        <v>85</v>
      </c>
      <c r="AW568" s="13" t="s">
        <v>33</v>
      </c>
      <c r="AX568" s="13" t="s">
        <v>77</v>
      </c>
      <c r="AY568" s="161" t="s">
        <v>184</v>
      </c>
    </row>
    <row r="569" spans="1:65" s="13" customFormat="1" ht="11.25">
      <c r="B569" s="159"/>
      <c r="D569" s="160" t="s">
        <v>192</v>
      </c>
      <c r="E569" s="161" t="s">
        <v>1</v>
      </c>
      <c r="F569" s="162" t="s">
        <v>883</v>
      </c>
      <c r="H569" s="163">
        <v>11.7</v>
      </c>
      <c r="I569" s="164"/>
      <c r="L569" s="159"/>
      <c r="M569" s="165"/>
      <c r="N569" s="166"/>
      <c r="O569" s="166"/>
      <c r="P569" s="166"/>
      <c r="Q569" s="166"/>
      <c r="R569" s="166"/>
      <c r="S569" s="166"/>
      <c r="T569" s="167"/>
      <c r="AT569" s="161" t="s">
        <v>192</v>
      </c>
      <c r="AU569" s="161" t="s">
        <v>85</v>
      </c>
      <c r="AV569" s="13" t="s">
        <v>85</v>
      </c>
      <c r="AW569" s="13" t="s">
        <v>33</v>
      </c>
      <c r="AX569" s="13" t="s">
        <v>77</v>
      </c>
      <c r="AY569" s="161" t="s">
        <v>184</v>
      </c>
    </row>
    <row r="570" spans="1:65" s="13" customFormat="1" ht="11.25">
      <c r="B570" s="159"/>
      <c r="D570" s="160" t="s">
        <v>192</v>
      </c>
      <c r="E570" s="161" t="s">
        <v>1</v>
      </c>
      <c r="F570" s="162" t="s">
        <v>884</v>
      </c>
      <c r="H570" s="163">
        <v>1.07</v>
      </c>
      <c r="I570" s="164"/>
      <c r="L570" s="159"/>
      <c r="M570" s="165"/>
      <c r="N570" s="166"/>
      <c r="O570" s="166"/>
      <c r="P570" s="166"/>
      <c r="Q570" s="166"/>
      <c r="R570" s="166"/>
      <c r="S570" s="166"/>
      <c r="T570" s="167"/>
      <c r="AT570" s="161" t="s">
        <v>192</v>
      </c>
      <c r="AU570" s="161" t="s">
        <v>85</v>
      </c>
      <c r="AV570" s="13" t="s">
        <v>85</v>
      </c>
      <c r="AW570" s="13" t="s">
        <v>33</v>
      </c>
      <c r="AX570" s="13" t="s">
        <v>77</v>
      </c>
      <c r="AY570" s="161" t="s">
        <v>184</v>
      </c>
    </row>
    <row r="571" spans="1:65" s="13" customFormat="1" ht="11.25">
      <c r="B571" s="159"/>
      <c r="D571" s="160" t="s">
        <v>192</v>
      </c>
      <c r="E571" s="161" t="s">
        <v>1</v>
      </c>
      <c r="F571" s="162" t="s">
        <v>885</v>
      </c>
      <c r="H571" s="163">
        <v>11.7</v>
      </c>
      <c r="I571" s="164"/>
      <c r="L571" s="159"/>
      <c r="M571" s="165"/>
      <c r="N571" s="166"/>
      <c r="O571" s="166"/>
      <c r="P571" s="166"/>
      <c r="Q571" s="166"/>
      <c r="R571" s="166"/>
      <c r="S571" s="166"/>
      <c r="T571" s="167"/>
      <c r="AT571" s="161" t="s">
        <v>192</v>
      </c>
      <c r="AU571" s="161" t="s">
        <v>85</v>
      </c>
      <c r="AV571" s="13" t="s">
        <v>85</v>
      </c>
      <c r="AW571" s="13" t="s">
        <v>33</v>
      </c>
      <c r="AX571" s="13" t="s">
        <v>77</v>
      </c>
      <c r="AY571" s="161" t="s">
        <v>184</v>
      </c>
    </row>
    <row r="572" spans="1:65" s="13" customFormat="1" ht="11.25">
      <c r="B572" s="159"/>
      <c r="D572" s="160" t="s">
        <v>192</v>
      </c>
      <c r="E572" s="161" t="s">
        <v>1</v>
      </c>
      <c r="F572" s="162" t="s">
        <v>886</v>
      </c>
      <c r="H572" s="163">
        <v>12</v>
      </c>
      <c r="I572" s="164"/>
      <c r="L572" s="159"/>
      <c r="M572" s="165"/>
      <c r="N572" s="166"/>
      <c r="O572" s="166"/>
      <c r="P572" s="166"/>
      <c r="Q572" s="166"/>
      <c r="R572" s="166"/>
      <c r="S572" s="166"/>
      <c r="T572" s="167"/>
      <c r="AT572" s="161" t="s">
        <v>192</v>
      </c>
      <c r="AU572" s="161" t="s">
        <v>85</v>
      </c>
      <c r="AV572" s="13" t="s">
        <v>85</v>
      </c>
      <c r="AW572" s="13" t="s">
        <v>33</v>
      </c>
      <c r="AX572" s="13" t="s">
        <v>77</v>
      </c>
      <c r="AY572" s="161" t="s">
        <v>184</v>
      </c>
    </row>
    <row r="573" spans="1:65" s="13" customFormat="1" ht="11.25">
      <c r="B573" s="159"/>
      <c r="D573" s="160" t="s">
        <v>192</v>
      </c>
      <c r="E573" s="161" t="s">
        <v>1</v>
      </c>
      <c r="F573" s="162" t="s">
        <v>887</v>
      </c>
      <c r="H573" s="163">
        <v>0.97599999999999998</v>
      </c>
      <c r="I573" s="164"/>
      <c r="L573" s="159"/>
      <c r="M573" s="165"/>
      <c r="N573" s="166"/>
      <c r="O573" s="166"/>
      <c r="P573" s="166"/>
      <c r="Q573" s="166"/>
      <c r="R573" s="166"/>
      <c r="S573" s="166"/>
      <c r="T573" s="167"/>
      <c r="AT573" s="161" t="s">
        <v>192</v>
      </c>
      <c r="AU573" s="161" t="s">
        <v>85</v>
      </c>
      <c r="AV573" s="13" t="s">
        <v>85</v>
      </c>
      <c r="AW573" s="13" t="s">
        <v>33</v>
      </c>
      <c r="AX573" s="13" t="s">
        <v>77</v>
      </c>
      <c r="AY573" s="161" t="s">
        <v>184</v>
      </c>
    </row>
    <row r="574" spans="1:65" s="13" customFormat="1" ht="11.25">
      <c r="B574" s="159"/>
      <c r="D574" s="160" t="s">
        <v>192</v>
      </c>
      <c r="E574" s="161" t="s">
        <v>1</v>
      </c>
      <c r="F574" s="162" t="s">
        <v>888</v>
      </c>
      <c r="H574" s="163">
        <v>15.16</v>
      </c>
      <c r="I574" s="164"/>
      <c r="L574" s="159"/>
      <c r="M574" s="165"/>
      <c r="N574" s="166"/>
      <c r="O574" s="166"/>
      <c r="P574" s="166"/>
      <c r="Q574" s="166"/>
      <c r="R574" s="166"/>
      <c r="S574" s="166"/>
      <c r="T574" s="167"/>
      <c r="AT574" s="161" t="s">
        <v>192</v>
      </c>
      <c r="AU574" s="161" t="s">
        <v>85</v>
      </c>
      <c r="AV574" s="13" t="s">
        <v>85</v>
      </c>
      <c r="AW574" s="13" t="s">
        <v>33</v>
      </c>
      <c r="AX574" s="13" t="s">
        <v>77</v>
      </c>
      <c r="AY574" s="161" t="s">
        <v>184</v>
      </c>
    </row>
    <row r="575" spans="1:65" s="13" customFormat="1" ht="11.25">
      <c r="B575" s="159"/>
      <c r="D575" s="160" t="s">
        <v>192</v>
      </c>
      <c r="E575" s="161" t="s">
        <v>1</v>
      </c>
      <c r="F575" s="162" t="s">
        <v>889</v>
      </c>
      <c r="H575" s="163">
        <v>0</v>
      </c>
      <c r="I575" s="164"/>
      <c r="L575" s="159"/>
      <c r="M575" s="165"/>
      <c r="N575" s="166"/>
      <c r="O575" s="166"/>
      <c r="P575" s="166"/>
      <c r="Q575" s="166"/>
      <c r="R575" s="166"/>
      <c r="S575" s="166"/>
      <c r="T575" s="167"/>
      <c r="AT575" s="161" t="s">
        <v>192</v>
      </c>
      <c r="AU575" s="161" t="s">
        <v>85</v>
      </c>
      <c r="AV575" s="13" t="s">
        <v>85</v>
      </c>
      <c r="AW575" s="13" t="s">
        <v>33</v>
      </c>
      <c r="AX575" s="13" t="s">
        <v>77</v>
      </c>
      <c r="AY575" s="161" t="s">
        <v>184</v>
      </c>
    </row>
    <row r="576" spans="1:65" s="13" customFormat="1" ht="11.25">
      <c r="B576" s="159"/>
      <c r="D576" s="160" t="s">
        <v>192</v>
      </c>
      <c r="E576" s="161" t="s">
        <v>1</v>
      </c>
      <c r="F576" s="162" t="s">
        <v>890</v>
      </c>
      <c r="H576" s="163">
        <v>13</v>
      </c>
      <c r="I576" s="164"/>
      <c r="L576" s="159"/>
      <c r="M576" s="165"/>
      <c r="N576" s="166"/>
      <c r="O576" s="166"/>
      <c r="P576" s="166"/>
      <c r="Q576" s="166"/>
      <c r="R576" s="166"/>
      <c r="S576" s="166"/>
      <c r="T576" s="167"/>
      <c r="AT576" s="161" t="s">
        <v>192</v>
      </c>
      <c r="AU576" s="161" t="s">
        <v>85</v>
      </c>
      <c r="AV576" s="13" t="s">
        <v>85</v>
      </c>
      <c r="AW576" s="13" t="s">
        <v>33</v>
      </c>
      <c r="AX576" s="13" t="s">
        <v>77</v>
      </c>
      <c r="AY576" s="161" t="s">
        <v>184</v>
      </c>
    </row>
    <row r="577" spans="1:65" s="16" customFormat="1" ht="11.25">
      <c r="B577" s="194"/>
      <c r="D577" s="160" t="s">
        <v>192</v>
      </c>
      <c r="E577" s="195" t="s">
        <v>1</v>
      </c>
      <c r="F577" s="196" t="s">
        <v>891</v>
      </c>
      <c r="H577" s="195" t="s">
        <v>1</v>
      </c>
      <c r="I577" s="197"/>
      <c r="L577" s="194"/>
      <c r="M577" s="198"/>
      <c r="N577" s="199"/>
      <c r="O577" s="199"/>
      <c r="P577" s="199"/>
      <c r="Q577" s="199"/>
      <c r="R577" s="199"/>
      <c r="S577" s="199"/>
      <c r="T577" s="200"/>
      <c r="AT577" s="195" t="s">
        <v>192</v>
      </c>
      <c r="AU577" s="195" t="s">
        <v>85</v>
      </c>
      <c r="AV577" s="16" t="s">
        <v>8</v>
      </c>
      <c r="AW577" s="16" t="s">
        <v>33</v>
      </c>
      <c r="AX577" s="16" t="s">
        <v>77</v>
      </c>
      <c r="AY577" s="195" t="s">
        <v>184</v>
      </c>
    </row>
    <row r="578" spans="1:65" s="13" customFormat="1" ht="11.25">
      <c r="B578" s="159"/>
      <c r="D578" s="160" t="s">
        <v>192</v>
      </c>
      <c r="E578" s="161" t="s">
        <v>1</v>
      </c>
      <c r="F578" s="162" t="s">
        <v>892</v>
      </c>
      <c r="H578" s="163">
        <v>2.08</v>
      </c>
      <c r="I578" s="164"/>
      <c r="L578" s="159"/>
      <c r="M578" s="165"/>
      <c r="N578" s="166"/>
      <c r="O578" s="166"/>
      <c r="P578" s="166"/>
      <c r="Q578" s="166"/>
      <c r="R578" s="166"/>
      <c r="S578" s="166"/>
      <c r="T578" s="167"/>
      <c r="AT578" s="161" t="s">
        <v>192</v>
      </c>
      <c r="AU578" s="161" t="s">
        <v>85</v>
      </c>
      <c r="AV578" s="13" t="s">
        <v>85</v>
      </c>
      <c r="AW578" s="13" t="s">
        <v>33</v>
      </c>
      <c r="AX578" s="13" t="s">
        <v>77</v>
      </c>
      <c r="AY578" s="161" t="s">
        <v>184</v>
      </c>
    </row>
    <row r="579" spans="1:65" s="14" customFormat="1" ht="11.25">
      <c r="B579" s="168"/>
      <c r="D579" s="160" t="s">
        <v>192</v>
      </c>
      <c r="E579" s="169" t="s">
        <v>893</v>
      </c>
      <c r="F579" s="170" t="s">
        <v>196</v>
      </c>
      <c r="H579" s="171">
        <v>100.444</v>
      </c>
      <c r="I579" s="172"/>
      <c r="L579" s="168"/>
      <c r="M579" s="173"/>
      <c r="N579" s="174"/>
      <c r="O579" s="174"/>
      <c r="P579" s="174"/>
      <c r="Q579" s="174"/>
      <c r="R579" s="174"/>
      <c r="S579" s="174"/>
      <c r="T579" s="175"/>
      <c r="AT579" s="169" t="s">
        <v>192</v>
      </c>
      <c r="AU579" s="169" t="s">
        <v>85</v>
      </c>
      <c r="AV579" s="14" t="s">
        <v>88</v>
      </c>
      <c r="AW579" s="14" t="s">
        <v>33</v>
      </c>
      <c r="AX579" s="14" t="s">
        <v>8</v>
      </c>
      <c r="AY579" s="169" t="s">
        <v>184</v>
      </c>
    </row>
    <row r="580" spans="1:65" s="2" customFormat="1" ht="24.2" customHeight="1">
      <c r="A580" s="33"/>
      <c r="B580" s="145"/>
      <c r="C580" s="146" t="s">
        <v>894</v>
      </c>
      <c r="D580" s="146" t="s">
        <v>186</v>
      </c>
      <c r="E580" s="147" t="s">
        <v>895</v>
      </c>
      <c r="F580" s="148" t="s">
        <v>896</v>
      </c>
      <c r="G580" s="149" t="s">
        <v>246</v>
      </c>
      <c r="H580" s="150">
        <v>155.976</v>
      </c>
      <c r="I580" s="151"/>
      <c r="J580" s="152">
        <f>ROUND(I580*H580,0)</f>
        <v>0</v>
      </c>
      <c r="K580" s="148" t="s">
        <v>190</v>
      </c>
      <c r="L580" s="34"/>
      <c r="M580" s="153" t="s">
        <v>1</v>
      </c>
      <c r="N580" s="154" t="s">
        <v>42</v>
      </c>
      <c r="O580" s="59"/>
      <c r="P580" s="155">
        <f>O580*H580</f>
        <v>0</v>
      </c>
      <c r="Q580" s="155">
        <v>6.0000000000000001E-3</v>
      </c>
      <c r="R580" s="155">
        <f>Q580*H580</f>
        <v>0.93585600000000002</v>
      </c>
      <c r="S580" s="155">
        <v>0</v>
      </c>
      <c r="T580" s="156">
        <f>S580*H580</f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157" t="s">
        <v>298</v>
      </c>
      <c r="AT580" s="157" t="s">
        <v>186</v>
      </c>
      <c r="AU580" s="157" t="s">
        <v>85</v>
      </c>
      <c r="AY580" s="18" t="s">
        <v>184</v>
      </c>
      <c r="BE580" s="158">
        <f>IF(N580="základní",J580,0)</f>
        <v>0</v>
      </c>
      <c r="BF580" s="158">
        <f>IF(N580="snížená",J580,0)</f>
        <v>0</v>
      </c>
      <c r="BG580" s="158">
        <f>IF(N580="zákl. přenesená",J580,0)</f>
        <v>0</v>
      </c>
      <c r="BH580" s="158">
        <f>IF(N580="sníž. přenesená",J580,0)</f>
        <v>0</v>
      </c>
      <c r="BI580" s="158">
        <f>IF(N580="nulová",J580,0)</f>
        <v>0</v>
      </c>
      <c r="BJ580" s="18" t="s">
        <v>8</v>
      </c>
      <c r="BK580" s="158">
        <f>ROUND(I580*H580,0)</f>
        <v>0</v>
      </c>
      <c r="BL580" s="18" t="s">
        <v>298</v>
      </c>
      <c r="BM580" s="157" t="s">
        <v>897</v>
      </c>
    </row>
    <row r="581" spans="1:65" s="13" customFormat="1" ht="11.25">
      <c r="B581" s="159"/>
      <c r="D581" s="160" t="s">
        <v>192</v>
      </c>
      <c r="E581" s="161" t="s">
        <v>1</v>
      </c>
      <c r="F581" s="162" t="s">
        <v>898</v>
      </c>
      <c r="H581" s="163">
        <v>8.3520000000000003</v>
      </c>
      <c r="I581" s="164"/>
      <c r="L581" s="159"/>
      <c r="M581" s="165"/>
      <c r="N581" s="166"/>
      <c r="O581" s="166"/>
      <c r="P581" s="166"/>
      <c r="Q581" s="166"/>
      <c r="R581" s="166"/>
      <c r="S581" s="166"/>
      <c r="T581" s="167"/>
      <c r="AT581" s="161" t="s">
        <v>192</v>
      </c>
      <c r="AU581" s="161" t="s">
        <v>85</v>
      </c>
      <c r="AV581" s="13" t="s">
        <v>85</v>
      </c>
      <c r="AW581" s="13" t="s">
        <v>33</v>
      </c>
      <c r="AX581" s="13" t="s">
        <v>77</v>
      </c>
      <c r="AY581" s="161" t="s">
        <v>184</v>
      </c>
    </row>
    <row r="582" spans="1:65" s="13" customFormat="1" ht="11.25">
      <c r="B582" s="159"/>
      <c r="D582" s="160" t="s">
        <v>192</v>
      </c>
      <c r="E582" s="161" t="s">
        <v>1</v>
      </c>
      <c r="F582" s="162" t="s">
        <v>879</v>
      </c>
      <c r="H582" s="163">
        <v>16.059999999999999</v>
      </c>
      <c r="I582" s="164"/>
      <c r="L582" s="159"/>
      <c r="M582" s="165"/>
      <c r="N582" s="166"/>
      <c r="O582" s="166"/>
      <c r="P582" s="166"/>
      <c r="Q582" s="166"/>
      <c r="R582" s="166"/>
      <c r="S582" s="166"/>
      <c r="T582" s="167"/>
      <c r="AT582" s="161" t="s">
        <v>192</v>
      </c>
      <c r="AU582" s="161" t="s">
        <v>85</v>
      </c>
      <c r="AV582" s="13" t="s">
        <v>85</v>
      </c>
      <c r="AW582" s="13" t="s">
        <v>33</v>
      </c>
      <c r="AX582" s="13" t="s">
        <v>77</v>
      </c>
      <c r="AY582" s="161" t="s">
        <v>184</v>
      </c>
    </row>
    <row r="583" spans="1:65" s="13" customFormat="1" ht="11.25">
      <c r="B583" s="159"/>
      <c r="D583" s="160" t="s">
        <v>192</v>
      </c>
      <c r="E583" s="161" t="s">
        <v>1</v>
      </c>
      <c r="F583" s="162" t="s">
        <v>899</v>
      </c>
      <c r="H583" s="163">
        <v>7.38</v>
      </c>
      <c r="I583" s="164"/>
      <c r="L583" s="159"/>
      <c r="M583" s="165"/>
      <c r="N583" s="166"/>
      <c r="O583" s="166"/>
      <c r="P583" s="166"/>
      <c r="Q583" s="166"/>
      <c r="R583" s="166"/>
      <c r="S583" s="166"/>
      <c r="T583" s="167"/>
      <c r="AT583" s="161" t="s">
        <v>192</v>
      </c>
      <c r="AU583" s="161" t="s">
        <v>85</v>
      </c>
      <c r="AV583" s="13" t="s">
        <v>85</v>
      </c>
      <c r="AW583" s="13" t="s">
        <v>33</v>
      </c>
      <c r="AX583" s="13" t="s">
        <v>77</v>
      </c>
      <c r="AY583" s="161" t="s">
        <v>184</v>
      </c>
    </row>
    <row r="584" spans="1:65" s="13" customFormat="1" ht="11.25">
      <c r="B584" s="159"/>
      <c r="D584" s="160" t="s">
        <v>192</v>
      </c>
      <c r="E584" s="161" t="s">
        <v>1</v>
      </c>
      <c r="F584" s="162" t="s">
        <v>881</v>
      </c>
      <c r="H584" s="163">
        <v>13.6</v>
      </c>
      <c r="I584" s="164"/>
      <c r="L584" s="159"/>
      <c r="M584" s="165"/>
      <c r="N584" s="166"/>
      <c r="O584" s="166"/>
      <c r="P584" s="166"/>
      <c r="Q584" s="166"/>
      <c r="R584" s="166"/>
      <c r="S584" s="166"/>
      <c r="T584" s="167"/>
      <c r="AT584" s="161" t="s">
        <v>192</v>
      </c>
      <c r="AU584" s="161" t="s">
        <v>85</v>
      </c>
      <c r="AV584" s="13" t="s">
        <v>85</v>
      </c>
      <c r="AW584" s="13" t="s">
        <v>33</v>
      </c>
      <c r="AX584" s="13" t="s">
        <v>77</v>
      </c>
      <c r="AY584" s="161" t="s">
        <v>184</v>
      </c>
    </row>
    <row r="585" spans="1:65" s="13" customFormat="1" ht="11.25">
      <c r="B585" s="159"/>
      <c r="D585" s="160" t="s">
        <v>192</v>
      </c>
      <c r="E585" s="161" t="s">
        <v>1</v>
      </c>
      <c r="F585" s="162" t="s">
        <v>900</v>
      </c>
      <c r="H585" s="163">
        <v>8.3699999999999992</v>
      </c>
      <c r="I585" s="164"/>
      <c r="L585" s="159"/>
      <c r="M585" s="165"/>
      <c r="N585" s="166"/>
      <c r="O585" s="166"/>
      <c r="P585" s="166"/>
      <c r="Q585" s="166"/>
      <c r="R585" s="166"/>
      <c r="S585" s="166"/>
      <c r="T585" s="167"/>
      <c r="AT585" s="161" t="s">
        <v>192</v>
      </c>
      <c r="AU585" s="161" t="s">
        <v>85</v>
      </c>
      <c r="AV585" s="13" t="s">
        <v>85</v>
      </c>
      <c r="AW585" s="13" t="s">
        <v>33</v>
      </c>
      <c r="AX585" s="13" t="s">
        <v>77</v>
      </c>
      <c r="AY585" s="161" t="s">
        <v>184</v>
      </c>
    </row>
    <row r="586" spans="1:65" s="13" customFormat="1" ht="11.25">
      <c r="B586" s="159"/>
      <c r="D586" s="160" t="s">
        <v>192</v>
      </c>
      <c r="E586" s="161" t="s">
        <v>1</v>
      </c>
      <c r="F586" s="162" t="s">
        <v>883</v>
      </c>
      <c r="H586" s="163">
        <v>11.7</v>
      </c>
      <c r="I586" s="164"/>
      <c r="L586" s="159"/>
      <c r="M586" s="165"/>
      <c r="N586" s="166"/>
      <c r="O586" s="166"/>
      <c r="P586" s="166"/>
      <c r="Q586" s="166"/>
      <c r="R586" s="166"/>
      <c r="S586" s="166"/>
      <c r="T586" s="167"/>
      <c r="AT586" s="161" t="s">
        <v>192</v>
      </c>
      <c r="AU586" s="161" t="s">
        <v>85</v>
      </c>
      <c r="AV586" s="13" t="s">
        <v>85</v>
      </c>
      <c r="AW586" s="13" t="s">
        <v>33</v>
      </c>
      <c r="AX586" s="13" t="s">
        <v>77</v>
      </c>
      <c r="AY586" s="161" t="s">
        <v>184</v>
      </c>
    </row>
    <row r="587" spans="1:65" s="13" customFormat="1" ht="11.25">
      <c r="B587" s="159"/>
      <c r="D587" s="160" t="s">
        <v>192</v>
      </c>
      <c r="E587" s="161" t="s">
        <v>1</v>
      </c>
      <c r="F587" s="162" t="s">
        <v>901</v>
      </c>
      <c r="H587" s="163">
        <v>8.3699999999999992</v>
      </c>
      <c r="I587" s="164"/>
      <c r="L587" s="159"/>
      <c r="M587" s="165"/>
      <c r="N587" s="166"/>
      <c r="O587" s="166"/>
      <c r="P587" s="166"/>
      <c r="Q587" s="166"/>
      <c r="R587" s="166"/>
      <c r="S587" s="166"/>
      <c r="T587" s="167"/>
      <c r="AT587" s="161" t="s">
        <v>192</v>
      </c>
      <c r="AU587" s="161" t="s">
        <v>85</v>
      </c>
      <c r="AV587" s="13" t="s">
        <v>85</v>
      </c>
      <c r="AW587" s="13" t="s">
        <v>33</v>
      </c>
      <c r="AX587" s="13" t="s">
        <v>77</v>
      </c>
      <c r="AY587" s="161" t="s">
        <v>184</v>
      </c>
    </row>
    <row r="588" spans="1:65" s="13" customFormat="1" ht="11.25">
      <c r="B588" s="159"/>
      <c r="D588" s="160" t="s">
        <v>192</v>
      </c>
      <c r="E588" s="161" t="s">
        <v>1</v>
      </c>
      <c r="F588" s="162" t="s">
        <v>885</v>
      </c>
      <c r="H588" s="163">
        <v>11.7</v>
      </c>
      <c r="I588" s="164"/>
      <c r="L588" s="159"/>
      <c r="M588" s="165"/>
      <c r="N588" s="166"/>
      <c r="O588" s="166"/>
      <c r="P588" s="166"/>
      <c r="Q588" s="166"/>
      <c r="R588" s="166"/>
      <c r="S588" s="166"/>
      <c r="T588" s="167"/>
      <c r="AT588" s="161" t="s">
        <v>192</v>
      </c>
      <c r="AU588" s="161" t="s">
        <v>85</v>
      </c>
      <c r="AV588" s="13" t="s">
        <v>85</v>
      </c>
      <c r="AW588" s="13" t="s">
        <v>33</v>
      </c>
      <c r="AX588" s="13" t="s">
        <v>77</v>
      </c>
      <c r="AY588" s="161" t="s">
        <v>184</v>
      </c>
    </row>
    <row r="589" spans="1:65" s="13" customFormat="1" ht="11.25">
      <c r="B589" s="159"/>
      <c r="D589" s="160" t="s">
        <v>192</v>
      </c>
      <c r="E589" s="161" t="s">
        <v>1</v>
      </c>
      <c r="F589" s="162" t="s">
        <v>886</v>
      </c>
      <c r="H589" s="163">
        <v>12</v>
      </c>
      <c r="I589" s="164"/>
      <c r="L589" s="159"/>
      <c r="M589" s="165"/>
      <c r="N589" s="166"/>
      <c r="O589" s="166"/>
      <c r="P589" s="166"/>
      <c r="Q589" s="166"/>
      <c r="R589" s="166"/>
      <c r="S589" s="166"/>
      <c r="T589" s="167"/>
      <c r="AT589" s="161" t="s">
        <v>192</v>
      </c>
      <c r="AU589" s="161" t="s">
        <v>85</v>
      </c>
      <c r="AV589" s="13" t="s">
        <v>85</v>
      </c>
      <c r="AW589" s="13" t="s">
        <v>33</v>
      </c>
      <c r="AX589" s="13" t="s">
        <v>77</v>
      </c>
      <c r="AY589" s="161" t="s">
        <v>184</v>
      </c>
    </row>
    <row r="590" spans="1:65" s="13" customFormat="1" ht="11.25">
      <c r="B590" s="159"/>
      <c r="D590" s="160" t="s">
        <v>192</v>
      </c>
      <c r="E590" s="161" t="s">
        <v>1</v>
      </c>
      <c r="F590" s="162" t="s">
        <v>902</v>
      </c>
      <c r="H590" s="163">
        <v>7.524</v>
      </c>
      <c r="I590" s="164"/>
      <c r="L590" s="159"/>
      <c r="M590" s="165"/>
      <c r="N590" s="166"/>
      <c r="O590" s="166"/>
      <c r="P590" s="166"/>
      <c r="Q590" s="166"/>
      <c r="R590" s="166"/>
      <c r="S590" s="166"/>
      <c r="T590" s="167"/>
      <c r="AT590" s="161" t="s">
        <v>192</v>
      </c>
      <c r="AU590" s="161" t="s">
        <v>85</v>
      </c>
      <c r="AV590" s="13" t="s">
        <v>85</v>
      </c>
      <c r="AW590" s="13" t="s">
        <v>33</v>
      </c>
      <c r="AX590" s="13" t="s">
        <v>77</v>
      </c>
      <c r="AY590" s="161" t="s">
        <v>184</v>
      </c>
    </row>
    <row r="591" spans="1:65" s="13" customFormat="1" ht="11.25">
      <c r="B591" s="159"/>
      <c r="D591" s="160" t="s">
        <v>192</v>
      </c>
      <c r="E591" s="161" t="s">
        <v>1</v>
      </c>
      <c r="F591" s="162" t="s">
        <v>888</v>
      </c>
      <c r="H591" s="163">
        <v>15.16</v>
      </c>
      <c r="I591" s="164"/>
      <c r="L591" s="159"/>
      <c r="M591" s="165"/>
      <c r="N591" s="166"/>
      <c r="O591" s="166"/>
      <c r="P591" s="166"/>
      <c r="Q591" s="166"/>
      <c r="R591" s="166"/>
      <c r="S591" s="166"/>
      <c r="T591" s="167"/>
      <c r="AT591" s="161" t="s">
        <v>192</v>
      </c>
      <c r="AU591" s="161" t="s">
        <v>85</v>
      </c>
      <c r="AV591" s="13" t="s">
        <v>85</v>
      </c>
      <c r="AW591" s="13" t="s">
        <v>33</v>
      </c>
      <c r="AX591" s="13" t="s">
        <v>77</v>
      </c>
      <c r="AY591" s="161" t="s">
        <v>184</v>
      </c>
    </row>
    <row r="592" spans="1:65" s="13" customFormat="1" ht="11.25">
      <c r="B592" s="159"/>
      <c r="D592" s="160" t="s">
        <v>192</v>
      </c>
      <c r="E592" s="161" t="s">
        <v>1</v>
      </c>
      <c r="F592" s="162" t="s">
        <v>903</v>
      </c>
      <c r="H592" s="163">
        <v>2.2400000000000002</v>
      </c>
      <c r="I592" s="164"/>
      <c r="L592" s="159"/>
      <c r="M592" s="165"/>
      <c r="N592" s="166"/>
      <c r="O592" s="166"/>
      <c r="P592" s="166"/>
      <c r="Q592" s="166"/>
      <c r="R592" s="166"/>
      <c r="S592" s="166"/>
      <c r="T592" s="167"/>
      <c r="AT592" s="161" t="s">
        <v>192</v>
      </c>
      <c r="AU592" s="161" t="s">
        <v>85</v>
      </c>
      <c r="AV592" s="13" t="s">
        <v>85</v>
      </c>
      <c r="AW592" s="13" t="s">
        <v>33</v>
      </c>
      <c r="AX592" s="13" t="s">
        <v>77</v>
      </c>
      <c r="AY592" s="161" t="s">
        <v>184</v>
      </c>
    </row>
    <row r="593" spans="1:65" s="13" customFormat="1" ht="11.25">
      <c r="B593" s="159"/>
      <c r="D593" s="160" t="s">
        <v>192</v>
      </c>
      <c r="E593" s="161" t="s">
        <v>1</v>
      </c>
      <c r="F593" s="162" t="s">
        <v>890</v>
      </c>
      <c r="H593" s="163">
        <v>13</v>
      </c>
      <c r="I593" s="164"/>
      <c r="L593" s="159"/>
      <c r="M593" s="165"/>
      <c r="N593" s="166"/>
      <c r="O593" s="166"/>
      <c r="P593" s="166"/>
      <c r="Q593" s="166"/>
      <c r="R593" s="166"/>
      <c r="S593" s="166"/>
      <c r="T593" s="167"/>
      <c r="AT593" s="161" t="s">
        <v>192</v>
      </c>
      <c r="AU593" s="161" t="s">
        <v>85</v>
      </c>
      <c r="AV593" s="13" t="s">
        <v>85</v>
      </c>
      <c r="AW593" s="13" t="s">
        <v>33</v>
      </c>
      <c r="AX593" s="13" t="s">
        <v>77</v>
      </c>
      <c r="AY593" s="161" t="s">
        <v>184</v>
      </c>
    </row>
    <row r="594" spans="1:65" s="13" customFormat="1" ht="11.25">
      <c r="B594" s="159"/>
      <c r="D594" s="160" t="s">
        <v>192</v>
      </c>
      <c r="E594" s="161" t="s">
        <v>1</v>
      </c>
      <c r="F594" s="162" t="s">
        <v>904</v>
      </c>
      <c r="H594" s="163">
        <v>3.24</v>
      </c>
      <c r="I594" s="164"/>
      <c r="L594" s="159"/>
      <c r="M594" s="165"/>
      <c r="N594" s="166"/>
      <c r="O594" s="166"/>
      <c r="P594" s="166"/>
      <c r="Q594" s="166"/>
      <c r="R594" s="166"/>
      <c r="S594" s="166"/>
      <c r="T594" s="167"/>
      <c r="AT594" s="161" t="s">
        <v>192</v>
      </c>
      <c r="AU594" s="161" t="s">
        <v>85</v>
      </c>
      <c r="AV594" s="13" t="s">
        <v>85</v>
      </c>
      <c r="AW594" s="13" t="s">
        <v>33</v>
      </c>
      <c r="AX594" s="13" t="s">
        <v>77</v>
      </c>
      <c r="AY594" s="161" t="s">
        <v>184</v>
      </c>
    </row>
    <row r="595" spans="1:65" s="13" customFormat="1" ht="11.25">
      <c r="B595" s="159"/>
      <c r="D595" s="160" t="s">
        <v>192</v>
      </c>
      <c r="E595" s="161" t="s">
        <v>1</v>
      </c>
      <c r="F595" s="162" t="s">
        <v>905</v>
      </c>
      <c r="H595" s="163">
        <v>17.28</v>
      </c>
      <c r="I595" s="164"/>
      <c r="L595" s="159"/>
      <c r="M595" s="165"/>
      <c r="N595" s="166"/>
      <c r="O595" s="166"/>
      <c r="P595" s="166"/>
      <c r="Q595" s="166"/>
      <c r="R595" s="166"/>
      <c r="S595" s="166"/>
      <c r="T595" s="167"/>
      <c r="AT595" s="161" t="s">
        <v>192</v>
      </c>
      <c r="AU595" s="161" t="s">
        <v>85</v>
      </c>
      <c r="AV595" s="13" t="s">
        <v>85</v>
      </c>
      <c r="AW595" s="13" t="s">
        <v>33</v>
      </c>
      <c r="AX595" s="13" t="s">
        <v>77</v>
      </c>
      <c r="AY595" s="161" t="s">
        <v>184</v>
      </c>
    </row>
    <row r="596" spans="1:65" s="14" customFormat="1" ht="11.25">
      <c r="B596" s="168"/>
      <c r="D596" s="160" t="s">
        <v>192</v>
      </c>
      <c r="E596" s="169" t="s">
        <v>138</v>
      </c>
      <c r="F596" s="170" t="s">
        <v>196</v>
      </c>
      <c r="H596" s="171">
        <v>155.976</v>
      </c>
      <c r="I596" s="172"/>
      <c r="L596" s="168"/>
      <c r="M596" s="173"/>
      <c r="N596" s="174"/>
      <c r="O596" s="174"/>
      <c r="P596" s="174"/>
      <c r="Q596" s="174"/>
      <c r="R596" s="174"/>
      <c r="S596" s="174"/>
      <c r="T596" s="175"/>
      <c r="AT596" s="169" t="s">
        <v>192</v>
      </c>
      <c r="AU596" s="169" t="s">
        <v>85</v>
      </c>
      <c r="AV596" s="14" t="s">
        <v>88</v>
      </c>
      <c r="AW596" s="14" t="s">
        <v>33</v>
      </c>
      <c r="AX596" s="14" t="s">
        <v>8</v>
      </c>
      <c r="AY596" s="169" t="s">
        <v>184</v>
      </c>
    </row>
    <row r="597" spans="1:65" s="2" customFormat="1" ht="14.45" customHeight="1">
      <c r="A597" s="33"/>
      <c r="B597" s="145"/>
      <c r="C597" s="176" t="s">
        <v>906</v>
      </c>
      <c r="D597" s="176" t="s">
        <v>235</v>
      </c>
      <c r="E597" s="177" t="s">
        <v>907</v>
      </c>
      <c r="F597" s="178" t="s">
        <v>908</v>
      </c>
      <c r="G597" s="179" t="s">
        <v>246</v>
      </c>
      <c r="H597" s="180">
        <v>171.57400000000001</v>
      </c>
      <c r="I597" s="181"/>
      <c r="J597" s="182">
        <f>ROUND(I597*H597,0)</f>
        <v>0</v>
      </c>
      <c r="K597" s="178" t="s">
        <v>190</v>
      </c>
      <c r="L597" s="183"/>
      <c r="M597" s="184" t="s">
        <v>1</v>
      </c>
      <c r="N597" s="185" t="s">
        <v>42</v>
      </c>
      <c r="O597" s="59"/>
      <c r="P597" s="155">
        <f>O597*H597</f>
        <v>0</v>
      </c>
      <c r="Q597" s="155">
        <v>1.18E-2</v>
      </c>
      <c r="R597" s="155">
        <f>Q597*H597</f>
        <v>2.0245732000000003</v>
      </c>
      <c r="S597" s="155">
        <v>0</v>
      </c>
      <c r="T597" s="156">
        <f>S597*H597</f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157" t="s">
        <v>386</v>
      </c>
      <c r="AT597" s="157" t="s">
        <v>235</v>
      </c>
      <c r="AU597" s="157" t="s">
        <v>85</v>
      </c>
      <c r="AY597" s="18" t="s">
        <v>184</v>
      </c>
      <c r="BE597" s="158">
        <f>IF(N597="základní",J597,0)</f>
        <v>0</v>
      </c>
      <c r="BF597" s="158">
        <f>IF(N597="snížená",J597,0)</f>
        <v>0</v>
      </c>
      <c r="BG597" s="158">
        <f>IF(N597="zákl. přenesená",J597,0)</f>
        <v>0</v>
      </c>
      <c r="BH597" s="158">
        <f>IF(N597="sníž. přenesená",J597,0)</f>
        <v>0</v>
      </c>
      <c r="BI597" s="158">
        <f>IF(N597="nulová",J597,0)</f>
        <v>0</v>
      </c>
      <c r="BJ597" s="18" t="s">
        <v>8</v>
      </c>
      <c r="BK597" s="158">
        <f>ROUND(I597*H597,0)</f>
        <v>0</v>
      </c>
      <c r="BL597" s="18" t="s">
        <v>298</v>
      </c>
      <c r="BM597" s="157" t="s">
        <v>909</v>
      </c>
    </row>
    <row r="598" spans="1:65" s="13" customFormat="1" ht="11.25">
      <c r="B598" s="159"/>
      <c r="D598" s="160" t="s">
        <v>192</v>
      </c>
      <c r="E598" s="161" t="s">
        <v>1</v>
      </c>
      <c r="F598" s="162" t="s">
        <v>910</v>
      </c>
      <c r="H598" s="163">
        <v>171.57400000000001</v>
      </c>
      <c r="I598" s="164"/>
      <c r="L598" s="159"/>
      <c r="M598" s="165"/>
      <c r="N598" s="166"/>
      <c r="O598" s="166"/>
      <c r="P598" s="166"/>
      <c r="Q598" s="166"/>
      <c r="R598" s="166"/>
      <c r="S598" s="166"/>
      <c r="T598" s="167"/>
      <c r="AT598" s="161" t="s">
        <v>192</v>
      </c>
      <c r="AU598" s="161" t="s">
        <v>85</v>
      </c>
      <c r="AV598" s="13" t="s">
        <v>85</v>
      </c>
      <c r="AW598" s="13" t="s">
        <v>33</v>
      </c>
      <c r="AX598" s="13" t="s">
        <v>8</v>
      </c>
      <c r="AY598" s="161" t="s">
        <v>184</v>
      </c>
    </row>
    <row r="599" spans="1:65" s="2" customFormat="1" ht="14.45" customHeight="1">
      <c r="A599" s="33"/>
      <c r="B599" s="145"/>
      <c r="C599" s="146" t="s">
        <v>911</v>
      </c>
      <c r="D599" s="146" t="s">
        <v>186</v>
      </c>
      <c r="E599" s="147" t="s">
        <v>912</v>
      </c>
      <c r="F599" s="148" t="s">
        <v>913</v>
      </c>
      <c r="G599" s="149" t="s">
        <v>209</v>
      </c>
      <c r="H599" s="150">
        <v>37.799999999999997</v>
      </c>
      <c r="I599" s="151"/>
      <c r="J599" s="152">
        <f>ROUND(I599*H599,0)</f>
        <v>0</v>
      </c>
      <c r="K599" s="148" t="s">
        <v>190</v>
      </c>
      <c r="L599" s="34"/>
      <c r="M599" s="153" t="s">
        <v>1</v>
      </c>
      <c r="N599" s="154" t="s">
        <v>42</v>
      </c>
      <c r="O599" s="59"/>
      <c r="P599" s="155">
        <f>O599*H599</f>
        <v>0</v>
      </c>
      <c r="Q599" s="155">
        <v>5.5000000000000003E-4</v>
      </c>
      <c r="R599" s="155">
        <f>Q599*H599</f>
        <v>2.0789999999999999E-2</v>
      </c>
      <c r="S599" s="155">
        <v>0</v>
      </c>
      <c r="T599" s="156">
        <f>S599*H599</f>
        <v>0</v>
      </c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R599" s="157" t="s">
        <v>298</v>
      </c>
      <c r="AT599" s="157" t="s">
        <v>186</v>
      </c>
      <c r="AU599" s="157" t="s">
        <v>85</v>
      </c>
      <c r="AY599" s="18" t="s">
        <v>184</v>
      </c>
      <c r="BE599" s="158">
        <f>IF(N599="základní",J599,0)</f>
        <v>0</v>
      </c>
      <c r="BF599" s="158">
        <f>IF(N599="snížená",J599,0)</f>
        <v>0</v>
      </c>
      <c r="BG599" s="158">
        <f>IF(N599="zákl. přenesená",J599,0)</f>
        <v>0</v>
      </c>
      <c r="BH599" s="158">
        <f>IF(N599="sníž. přenesená",J599,0)</f>
        <v>0</v>
      </c>
      <c r="BI599" s="158">
        <f>IF(N599="nulová",J599,0)</f>
        <v>0</v>
      </c>
      <c r="BJ599" s="18" t="s">
        <v>8</v>
      </c>
      <c r="BK599" s="158">
        <f>ROUND(I599*H599,0)</f>
        <v>0</v>
      </c>
      <c r="BL599" s="18" t="s">
        <v>298</v>
      </c>
      <c r="BM599" s="157" t="s">
        <v>914</v>
      </c>
    </row>
    <row r="600" spans="1:65" s="13" customFormat="1" ht="11.25">
      <c r="B600" s="159"/>
      <c r="D600" s="160" t="s">
        <v>192</v>
      </c>
      <c r="E600" s="161" t="s">
        <v>1</v>
      </c>
      <c r="F600" s="162" t="s">
        <v>915</v>
      </c>
      <c r="H600" s="163">
        <v>0.9</v>
      </c>
      <c r="I600" s="164"/>
      <c r="L600" s="159"/>
      <c r="M600" s="165"/>
      <c r="N600" s="166"/>
      <c r="O600" s="166"/>
      <c r="P600" s="166"/>
      <c r="Q600" s="166"/>
      <c r="R600" s="166"/>
      <c r="S600" s="166"/>
      <c r="T600" s="167"/>
      <c r="AT600" s="161" t="s">
        <v>192</v>
      </c>
      <c r="AU600" s="161" t="s">
        <v>85</v>
      </c>
      <c r="AV600" s="13" t="s">
        <v>85</v>
      </c>
      <c r="AW600" s="13" t="s">
        <v>33</v>
      </c>
      <c r="AX600" s="13" t="s">
        <v>77</v>
      </c>
      <c r="AY600" s="161" t="s">
        <v>184</v>
      </c>
    </row>
    <row r="601" spans="1:65" s="13" customFormat="1" ht="11.25">
      <c r="B601" s="159"/>
      <c r="D601" s="160" t="s">
        <v>192</v>
      </c>
      <c r="E601" s="161" t="s">
        <v>1</v>
      </c>
      <c r="F601" s="162" t="s">
        <v>916</v>
      </c>
      <c r="H601" s="163">
        <v>6</v>
      </c>
      <c r="I601" s="164"/>
      <c r="L601" s="159"/>
      <c r="M601" s="165"/>
      <c r="N601" s="166"/>
      <c r="O601" s="166"/>
      <c r="P601" s="166"/>
      <c r="Q601" s="166"/>
      <c r="R601" s="166"/>
      <c r="S601" s="166"/>
      <c r="T601" s="167"/>
      <c r="AT601" s="161" t="s">
        <v>192</v>
      </c>
      <c r="AU601" s="161" t="s">
        <v>85</v>
      </c>
      <c r="AV601" s="13" t="s">
        <v>85</v>
      </c>
      <c r="AW601" s="13" t="s">
        <v>33</v>
      </c>
      <c r="AX601" s="13" t="s">
        <v>77</v>
      </c>
      <c r="AY601" s="161" t="s">
        <v>184</v>
      </c>
    </row>
    <row r="602" spans="1:65" s="13" customFormat="1" ht="11.25">
      <c r="B602" s="159"/>
      <c r="D602" s="160" t="s">
        <v>192</v>
      </c>
      <c r="E602" s="161" t="s">
        <v>1</v>
      </c>
      <c r="F602" s="162" t="s">
        <v>917</v>
      </c>
      <c r="H602" s="163">
        <v>0.9</v>
      </c>
      <c r="I602" s="164"/>
      <c r="L602" s="159"/>
      <c r="M602" s="165"/>
      <c r="N602" s="166"/>
      <c r="O602" s="166"/>
      <c r="P602" s="166"/>
      <c r="Q602" s="166"/>
      <c r="R602" s="166"/>
      <c r="S602" s="166"/>
      <c r="T602" s="167"/>
      <c r="AT602" s="161" t="s">
        <v>192</v>
      </c>
      <c r="AU602" s="161" t="s">
        <v>85</v>
      </c>
      <c r="AV602" s="13" t="s">
        <v>85</v>
      </c>
      <c r="AW602" s="13" t="s">
        <v>33</v>
      </c>
      <c r="AX602" s="13" t="s">
        <v>77</v>
      </c>
      <c r="AY602" s="161" t="s">
        <v>184</v>
      </c>
    </row>
    <row r="603" spans="1:65" s="13" customFormat="1" ht="11.25">
      <c r="B603" s="159"/>
      <c r="D603" s="160" t="s">
        <v>192</v>
      </c>
      <c r="E603" s="161" t="s">
        <v>1</v>
      </c>
      <c r="F603" s="162" t="s">
        <v>918</v>
      </c>
      <c r="H603" s="163">
        <v>8</v>
      </c>
      <c r="I603" s="164"/>
      <c r="L603" s="159"/>
      <c r="M603" s="165"/>
      <c r="N603" s="166"/>
      <c r="O603" s="166"/>
      <c r="P603" s="166"/>
      <c r="Q603" s="166"/>
      <c r="R603" s="166"/>
      <c r="S603" s="166"/>
      <c r="T603" s="167"/>
      <c r="AT603" s="161" t="s">
        <v>192</v>
      </c>
      <c r="AU603" s="161" t="s">
        <v>85</v>
      </c>
      <c r="AV603" s="13" t="s">
        <v>85</v>
      </c>
      <c r="AW603" s="13" t="s">
        <v>33</v>
      </c>
      <c r="AX603" s="13" t="s">
        <v>77</v>
      </c>
      <c r="AY603" s="161" t="s">
        <v>184</v>
      </c>
    </row>
    <row r="604" spans="1:65" s="13" customFormat="1" ht="11.25">
      <c r="B604" s="159"/>
      <c r="D604" s="160" t="s">
        <v>192</v>
      </c>
      <c r="E604" s="161" t="s">
        <v>1</v>
      </c>
      <c r="F604" s="162" t="s">
        <v>919</v>
      </c>
      <c r="H604" s="163">
        <v>0.9</v>
      </c>
      <c r="I604" s="164"/>
      <c r="L604" s="159"/>
      <c r="M604" s="165"/>
      <c r="N604" s="166"/>
      <c r="O604" s="166"/>
      <c r="P604" s="166"/>
      <c r="Q604" s="166"/>
      <c r="R604" s="166"/>
      <c r="S604" s="166"/>
      <c r="T604" s="167"/>
      <c r="AT604" s="161" t="s">
        <v>192</v>
      </c>
      <c r="AU604" s="161" t="s">
        <v>85</v>
      </c>
      <c r="AV604" s="13" t="s">
        <v>85</v>
      </c>
      <c r="AW604" s="13" t="s">
        <v>33</v>
      </c>
      <c r="AX604" s="13" t="s">
        <v>77</v>
      </c>
      <c r="AY604" s="161" t="s">
        <v>184</v>
      </c>
    </row>
    <row r="605" spans="1:65" s="13" customFormat="1" ht="11.25">
      <c r="B605" s="159"/>
      <c r="D605" s="160" t="s">
        <v>192</v>
      </c>
      <c r="E605" s="161" t="s">
        <v>1</v>
      </c>
      <c r="F605" s="162" t="s">
        <v>920</v>
      </c>
      <c r="H605" s="163">
        <v>4</v>
      </c>
      <c r="I605" s="164"/>
      <c r="L605" s="159"/>
      <c r="M605" s="165"/>
      <c r="N605" s="166"/>
      <c r="O605" s="166"/>
      <c r="P605" s="166"/>
      <c r="Q605" s="166"/>
      <c r="R605" s="166"/>
      <c r="S605" s="166"/>
      <c r="T605" s="167"/>
      <c r="AT605" s="161" t="s">
        <v>192</v>
      </c>
      <c r="AU605" s="161" t="s">
        <v>85</v>
      </c>
      <c r="AV605" s="13" t="s">
        <v>85</v>
      </c>
      <c r="AW605" s="13" t="s">
        <v>33</v>
      </c>
      <c r="AX605" s="13" t="s">
        <v>77</v>
      </c>
      <c r="AY605" s="161" t="s">
        <v>184</v>
      </c>
    </row>
    <row r="606" spans="1:65" s="13" customFormat="1" ht="11.25">
      <c r="B606" s="159"/>
      <c r="D606" s="160" t="s">
        <v>192</v>
      </c>
      <c r="E606" s="161" t="s">
        <v>1</v>
      </c>
      <c r="F606" s="162" t="s">
        <v>921</v>
      </c>
      <c r="H606" s="163">
        <v>0.9</v>
      </c>
      <c r="I606" s="164"/>
      <c r="L606" s="159"/>
      <c r="M606" s="165"/>
      <c r="N606" s="166"/>
      <c r="O606" s="166"/>
      <c r="P606" s="166"/>
      <c r="Q606" s="166"/>
      <c r="R606" s="166"/>
      <c r="S606" s="166"/>
      <c r="T606" s="167"/>
      <c r="AT606" s="161" t="s">
        <v>192</v>
      </c>
      <c r="AU606" s="161" t="s">
        <v>85</v>
      </c>
      <c r="AV606" s="13" t="s">
        <v>85</v>
      </c>
      <c r="AW606" s="13" t="s">
        <v>33</v>
      </c>
      <c r="AX606" s="13" t="s">
        <v>77</v>
      </c>
      <c r="AY606" s="161" t="s">
        <v>184</v>
      </c>
    </row>
    <row r="607" spans="1:65" s="13" customFormat="1" ht="11.25">
      <c r="B607" s="159"/>
      <c r="D607" s="160" t="s">
        <v>192</v>
      </c>
      <c r="E607" s="161" t="s">
        <v>1</v>
      </c>
      <c r="F607" s="162" t="s">
        <v>922</v>
      </c>
      <c r="H607" s="163">
        <v>4</v>
      </c>
      <c r="I607" s="164"/>
      <c r="L607" s="159"/>
      <c r="M607" s="165"/>
      <c r="N607" s="166"/>
      <c r="O607" s="166"/>
      <c r="P607" s="166"/>
      <c r="Q607" s="166"/>
      <c r="R607" s="166"/>
      <c r="S607" s="166"/>
      <c r="T607" s="167"/>
      <c r="AT607" s="161" t="s">
        <v>192</v>
      </c>
      <c r="AU607" s="161" t="s">
        <v>85</v>
      </c>
      <c r="AV607" s="13" t="s">
        <v>85</v>
      </c>
      <c r="AW607" s="13" t="s">
        <v>33</v>
      </c>
      <c r="AX607" s="13" t="s">
        <v>77</v>
      </c>
      <c r="AY607" s="161" t="s">
        <v>184</v>
      </c>
    </row>
    <row r="608" spans="1:65" s="13" customFormat="1" ht="11.25">
      <c r="B608" s="159"/>
      <c r="D608" s="160" t="s">
        <v>192</v>
      </c>
      <c r="E608" s="161" t="s">
        <v>1</v>
      </c>
      <c r="F608" s="162" t="s">
        <v>923</v>
      </c>
      <c r="H608" s="163">
        <v>2.1</v>
      </c>
      <c r="I608" s="164"/>
      <c r="L608" s="159"/>
      <c r="M608" s="165"/>
      <c r="N608" s="166"/>
      <c r="O608" s="166"/>
      <c r="P608" s="166"/>
      <c r="Q608" s="166"/>
      <c r="R608" s="166"/>
      <c r="S608" s="166"/>
      <c r="T608" s="167"/>
      <c r="AT608" s="161" t="s">
        <v>192</v>
      </c>
      <c r="AU608" s="161" t="s">
        <v>85</v>
      </c>
      <c r="AV608" s="13" t="s">
        <v>85</v>
      </c>
      <c r="AW608" s="13" t="s">
        <v>33</v>
      </c>
      <c r="AX608" s="13" t="s">
        <v>77</v>
      </c>
      <c r="AY608" s="161" t="s">
        <v>184</v>
      </c>
    </row>
    <row r="609" spans="1:65" s="13" customFormat="1" ht="11.25">
      <c r="B609" s="159"/>
      <c r="D609" s="160" t="s">
        <v>192</v>
      </c>
      <c r="E609" s="161" t="s">
        <v>1</v>
      </c>
      <c r="F609" s="162" t="s">
        <v>924</v>
      </c>
      <c r="H609" s="163">
        <v>0.9</v>
      </c>
      <c r="I609" s="164"/>
      <c r="L609" s="159"/>
      <c r="M609" s="165"/>
      <c r="N609" s="166"/>
      <c r="O609" s="166"/>
      <c r="P609" s="166"/>
      <c r="Q609" s="166"/>
      <c r="R609" s="166"/>
      <c r="S609" s="166"/>
      <c r="T609" s="167"/>
      <c r="AT609" s="161" t="s">
        <v>192</v>
      </c>
      <c r="AU609" s="161" t="s">
        <v>85</v>
      </c>
      <c r="AV609" s="13" t="s">
        <v>85</v>
      </c>
      <c r="AW609" s="13" t="s">
        <v>33</v>
      </c>
      <c r="AX609" s="13" t="s">
        <v>77</v>
      </c>
      <c r="AY609" s="161" t="s">
        <v>184</v>
      </c>
    </row>
    <row r="610" spans="1:65" s="13" customFormat="1" ht="11.25">
      <c r="B610" s="159"/>
      <c r="D610" s="160" t="s">
        <v>192</v>
      </c>
      <c r="E610" s="161" t="s">
        <v>1</v>
      </c>
      <c r="F610" s="162" t="s">
        <v>925</v>
      </c>
      <c r="H610" s="163">
        <v>4</v>
      </c>
      <c r="I610" s="164"/>
      <c r="L610" s="159"/>
      <c r="M610" s="165"/>
      <c r="N610" s="166"/>
      <c r="O610" s="166"/>
      <c r="P610" s="166"/>
      <c r="Q610" s="166"/>
      <c r="R610" s="166"/>
      <c r="S610" s="166"/>
      <c r="T610" s="167"/>
      <c r="AT610" s="161" t="s">
        <v>192</v>
      </c>
      <c r="AU610" s="161" t="s">
        <v>85</v>
      </c>
      <c r="AV610" s="13" t="s">
        <v>85</v>
      </c>
      <c r="AW610" s="13" t="s">
        <v>33</v>
      </c>
      <c r="AX610" s="13" t="s">
        <v>77</v>
      </c>
      <c r="AY610" s="161" t="s">
        <v>184</v>
      </c>
    </row>
    <row r="611" spans="1:65" s="13" customFormat="1" ht="11.25">
      <c r="B611" s="159"/>
      <c r="D611" s="160" t="s">
        <v>192</v>
      </c>
      <c r="E611" s="161" t="s">
        <v>1</v>
      </c>
      <c r="F611" s="162" t="s">
        <v>926</v>
      </c>
      <c r="H611" s="163">
        <v>0</v>
      </c>
      <c r="I611" s="164"/>
      <c r="L611" s="159"/>
      <c r="M611" s="165"/>
      <c r="N611" s="166"/>
      <c r="O611" s="166"/>
      <c r="P611" s="166"/>
      <c r="Q611" s="166"/>
      <c r="R611" s="166"/>
      <c r="S611" s="166"/>
      <c r="T611" s="167"/>
      <c r="AT611" s="161" t="s">
        <v>192</v>
      </c>
      <c r="AU611" s="161" t="s">
        <v>85</v>
      </c>
      <c r="AV611" s="13" t="s">
        <v>85</v>
      </c>
      <c r="AW611" s="13" t="s">
        <v>33</v>
      </c>
      <c r="AX611" s="13" t="s">
        <v>77</v>
      </c>
      <c r="AY611" s="161" t="s">
        <v>184</v>
      </c>
    </row>
    <row r="612" spans="1:65" s="13" customFormat="1" ht="11.25">
      <c r="B612" s="159"/>
      <c r="D612" s="160" t="s">
        <v>192</v>
      </c>
      <c r="E612" s="161" t="s">
        <v>1</v>
      </c>
      <c r="F612" s="162" t="s">
        <v>927</v>
      </c>
      <c r="H612" s="163">
        <v>2.4</v>
      </c>
      <c r="I612" s="164"/>
      <c r="L612" s="159"/>
      <c r="M612" s="165"/>
      <c r="N612" s="166"/>
      <c r="O612" s="166"/>
      <c r="P612" s="166"/>
      <c r="Q612" s="166"/>
      <c r="R612" s="166"/>
      <c r="S612" s="166"/>
      <c r="T612" s="167"/>
      <c r="AT612" s="161" t="s">
        <v>192</v>
      </c>
      <c r="AU612" s="161" t="s">
        <v>85</v>
      </c>
      <c r="AV612" s="13" t="s">
        <v>85</v>
      </c>
      <c r="AW612" s="13" t="s">
        <v>33</v>
      </c>
      <c r="AX612" s="13" t="s">
        <v>77</v>
      </c>
      <c r="AY612" s="161" t="s">
        <v>184</v>
      </c>
    </row>
    <row r="613" spans="1:65" s="13" customFormat="1" ht="11.25">
      <c r="B613" s="159"/>
      <c r="D613" s="160" t="s">
        <v>192</v>
      </c>
      <c r="E613" s="161" t="s">
        <v>1</v>
      </c>
      <c r="F613" s="162" t="s">
        <v>928</v>
      </c>
      <c r="H613" s="163">
        <v>0</v>
      </c>
      <c r="I613" s="164"/>
      <c r="L613" s="159"/>
      <c r="M613" s="165"/>
      <c r="N613" s="166"/>
      <c r="O613" s="166"/>
      <c r="P613" s="166"/>
      <c r="Q613" s="166"/>
      <c r="R613" s="166"/>
      <c r="S613" s="166"/>
      <c r="T613" s="167"/>
      <c r="AT613" s="161" t="s">
        <v>192</v>
      </c>
      <c r="AU613" s="161" t="s">
        <v>85</v>
      </c>
      <c r="AV613" s="13" t="s">
        <v>85</v>
      </c>
      <c r="AW613" s="13" t="s">
        <v>33</v>
      </c>
      <c r="AX613" s="13" t="s">
        <v>77</v>
      </c>
      <c r="AY613" s="161" t="s">
        <v>184</v>
      </c>
    </row>
    <row r="614" spans="1:65" s="13" customFormat="1" ht="11.25">
      <c r="B614" s="159"/>
      <c r="D614" s="160" t="s">
        <v>192</v>
      </c>
      <c r="E614" s="161" t="s">
        <v>1</v>
      </c>
      <c r="F614" s="162" t="s">
        <v>929</v>
      </c>
      <c r="H614" s="163">
        <v>2.8</v>
      </c>
      <c r="I614" s="164"/>
      <c r="L614" s="159"/>
      <c r="M614" s="165"/>
      <c r="N614" s="166"/>
      <c r="O614" s="166"/>
      <c r="P614" s="166"/>
      <c r="Q614" s="166"/>
      <c r="R614" s="166"/>
      <c r="S614" s="166"/>
      <c r="T614" s="167"/>
      <c r="AT614" s="161" t="s">
        <v>192</v>
      </c>
      <c r="AU614" s="161" t="s">
        <v>85</v>
      </c>
      <c r="AV614" s="13" t="s">
        <v>85</v>
      </c>
      <c r="AW614" s="13" t="s">
        <v>33</v>
      </c>
      <c r="AX614" s="13" t="s">
        <v>77</v>
      </c>
      <c r="AY614" s="161" t="s">
        <v>184</v>
      </c>
    </row>
    <row r="615" spans="1:65" s="14" customFormat="1" ht="11.25">
      <c r="B615" s="168"/>
      <c r="D615" s="160" t="s">
        <v>192</v>
      </c>
      <c r="E615" s="169" t="s">
        <v>1</v>
      </c>
      <c r="F615" s="170" t="s">
        <v>196</v>
      </c>
      <c r="H615" s="171">
        <v>37.799999999999997</v>
      </c>
      <c r="I615" s="172"/>
      <c r="L615" s="168"/>
      <c r="M615" s="173"/>
      <c r="N615" s="174"/>
      <c r="O615" s="174"/>
      <c r="P615" s="174"/>
      <c r="Q615" s="174"/>
      <c r="R615" s="174"/>
      <c r="S615" s="174"/>
      <c r="T615" s="175"/>
      <c r="AT615" s="169" t="s">
        <v>192</v>
      </c>
      <c r="AU615" s="169" t="s">
        <v>85</v>
      </c>
      <c r="AV615" s="14" t="s">
        <v>88</v>
      </c>
      <c r="AW615" s="14" t="s">
        <v>33</v>
      </c>
      <c r="AX615" s="14" t="s">
        <v>8</v>
      </c>
      <c r="AY615" s="169" t="s">
        <v>184</v>
      </c>
    </row>
    <row r="616" spans="1:65" s="2" customFormat="1" ht="14.45" customHeight="1">
      <c r="A616" s="33"/>
      <c r="B616" s="145"/>
      <c r="C616" s="146" t="s">
        <v>930</v>
      </c>
      <c r="D616" s="146" t="s">
        <v>186</v>
      </c>
      <c r="E616" s="147" t="s">
        <v>931</v>
      </c>
      <c r="F616" s="148" t="s">
        <v>932</v>
      </c>
      <c r="G616" s="149" t="s">
        <v>209</v>
      </c>
      <c r="H616" s="150">
        <v>80.23</v>
      </c>
      <c r="I616" s="151"/>
      <c r="J616" s="152">
        <f>ROUND(I616*H616,0)</f>
        <v>0</v>
      </c>
      <c r="K616" s="148" t="s">
        <v>190</v>
      </c>
      <c r="L616" s="34"/>
      <c r="M616" s="153" t="s">
        <v>1</v>
      </c>
      <c r="N616" s="154" t="s">
        <v>42</v>
      </c>
      <c r="O616" s="59"/>
      <c r="P616" s="155">
        <f>O616*H616</f>
        <v>0</v>
      </c>
      <c r="Q616" s="155">
        <v>5.0000000000000001E-4</v>
      </c>
      <c r="R616" s="155">
        <f>Q616*H616</f>
        <v>4.0115000000000005E-2</v>
      </c>
      <c r="S616" s="155">
        <v>0</v>
      </c>
      <c r="T616" s="156">
        <f>S616*H616</f>
        <v>0</v>
      </c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R616" s="157" t="s">
        <v>298</v>
      </c>
      <c r="AT616" s="157" t="s">
        <v>186</v>
      </c>
      <c r="AU616" s="157" t="s">
        <v>85</v>
      </c>
      <c r="AY616" s="18" t="s">
        <v>184</v>
      </c>
      <c r="BE616" s="158">
        <f>IF(N616="základní",J616,0)</f>
        <v>0</v>
      </c>
      <c r="BF616" s="158">
        <f>IF(N616="snížená",J616,0)</f>
        <v>0</v>
      </c>
      <c r="BG616" s="158">
        <f>IF(N616="zákl. přenesená",J616,0)</f>
        <v>0</v>
      </c>
      <c r="BH616" s="158">
        <f>IF(N616="sníž. přenesená",J616,0)</f>
        <v>0</v>
      </c>
      <c r="BI616" s="158">
        <f>IF(N616="nulová",J616,0)</f>
        <v>0</v>
      </c>
      <c r="BJ616" s="18" t="s">
        <v>8</v>
      </c>
      <c r="BK616" s="158">
        <f>ROUND(I616*H616,0)</f>
        <v>0</v>
      </c>
      <c r="BL616" s="18" t="s">
        <v>298</v>
      </c>
      <c r="BM616" s="157" t="s">
        <v>933</v>
      </c>
    </row>
    <row r="617" spans="1:65" s="13" customFormat="1" ht="11.25">
      <c r="B617" s="159"/>
      <c r="D617" s="160" t="s">
        <v>192</v>
      </c>
      <c r="E617" s="161" t="s">
        <v>1</v>
      </c>
      <c r="F617" s="162" t="s">
        <v>779</v>
      </c>
      <c r="H617" s="163">
        <v>4.6399999999999997</v>
      </c>
      <c r="I617" s="164"/>
      <c r="L617" s="159"/>
      <c r="M617" s="165"/>
      <c r="N617" s="166"/>
      <c r="O617" s="166"/>
      <c r="P617" s="166"/>
      <c r="Q617" s="166"/>
      <c r="R617" s="166"/>
      <c r="S617" s="166"/>
      <c r="T617" s="167"/>
      <c r="AT617" s="161" t="s">
        <v>192</v>
      </c>
      <c r="AU617" s="161" t="s">
        <v>85</v>
      </c>
      <c r="AV617" s="13" t="s">
        <v>85</v>
      </c>
      <c r="AW617" s="13" t="s">
        <v>33</v>
      </c>
      <c r="AX617" s="13" t="s">
        <v>77</v>
      </c>
      <c r="AY617" s="161" t="s">
        <v>184</v>
      </c>
    </row>
    <row r="618" spans="1:65" s="13" customFormat="1" ht="11.25">
      <c r="B618" s="159"/>
      <c r="D618" s="160" t="s">
        <v>192</v>
      </c>
      <c r="E618" s="161" t="s">
        <v>1</v>
      </c>
      <c r="F618" s="162" t="s">
        <v>780</v>
      </c>
      <c r="H618" s="163">
        <v>8.0299999999999994</v>
      </c>
      <c r="I618" s="164"/>
      <c r="L618" s="159"/>
      <c r="M618" s="165"/>
      <c r="N618" s="166"/>
      <c r="O618" s="166"/>
      <c r="P618" s="166"/>
      <c r="Q618" s="166"/>
      <c r="R618" s="166"/>
      <c r="S618" s="166"/>
      <c r="T618" s="167"/>
      <c r="AT618" s="161" t="s">
        <v>192</v>
      </c>
      <c r="AU618" s="161" t="s">
        <v>85</v>
      </c>
      <c r="AV618" s="13" t="s">
        <v>85</v>
      </c>
      <c r="AW618" s="13" t="s">
        <v>33</v>
      </c>
      <c r="AX618" s="13" t="s">
        <v>77</v>
      </c>
      <c r="AY618" s="161" t="s">
        <v>184</v>
      </c>
    </row>
    <row r="619" spans="1:65" s="13" customFormat="1" ht="11.25">
      <c r="B619" s="159"/>
      <c r="D619" s="160" t="s">
        <v>192</v>
      </c>
      <c r="E619" s="161" t="s">
        <v>1</v>
      </c>
      <c r="F619" s="162" t="s">
        <v>781</v>
      </c>
      <c r="H619" s="163">
        <v>4.0999999999999996</v>
      </c>
      <c r="I619" s="164"/>
      <c r="L619" s="159"/>
      <c r="M619" s="165"/>
      <c r="N619" s="166"/>
      <c r="O619" s="166"/>
      <c r="P619" s="166"/>
      <c r="Q619" s="166"/>
      <c r="R619" s="166"/>
      <c r="S619" s="166"/>
      <c r="T619" s="167"/>
      <c r="AT619" s="161" t="s">
        <v>192</v>
      </c>
      <c r="AU619" s="161" t="s">
        <v>85</v>
      </c>
      <c r="AV619" s="13" t="s">
        <v>85</v>
      </c>
      <c r="AW619" s="13" t="s">
        <v>33</v>
      </c>
      <c r="AX619" s="13" t="s">
        <v>77</v>
      </c>
      <c r="AY619" s="161" t="s">
        <v>184</v>
      </c>
    </row>
    <row r="620" spans="1:65" s="13" customFormat="1" ht="11.25">
      <c r="B620" s="159"/>
      <c r="D620" s="160" t="s">
        <v>192</v>
      </c>
      <c r="E620" s="161" t="s">
        <v>1</v>
      </c>
      <c r="F620" s="162" t="s">
        <v>782</v>
      </c>
      <c r="H620" s="163">
        <v>6.8</v>
      </c>
      <c r="I620" s="164"/>
      <c r="L620" s="159"/>
      <c r="M620" s="165"/>
      <c r="N620" s="166"/>
      <c r="O620" s="166"/>
      <c r="P620" s="166"/>
      <c r="Q620" s="166"/>
      <c r="R620" s="166"/>
      <c r="S620" s="166"/>
      <c r="T620" s="167"/>
      <c r="AT620" s="161" t="s">
        <v>192</v>
      </c>
      <c r="AU620" s="161" t="s">
        <v>85</v>
      </c>
      <c r="AV620" s="13" t="s">
        <v>85</v>
      </c>
      <c r="AW620" s="13" t="s">
        <v>33</v>
      </c>
      <c r="AX620" s="13" t="s">
        <v>77</v>
      </c>
      <c r="AY620" s="161" t="s">
        <v>184</v>
      </c>
    </row>
    <row r="621" spans="1:65" s="13" customFormat="1" ht="11.25">
      <c r="B621" s="159"/>
      <c r="D621" s="160" t="s">
        <v>192</v>
      </c>
      <c r="E621" s="161" t="s">
        <v>1</v>
      </c>
      <c r="F621" s="162" t="s">
        <v>783</v>
      </c>
      <c r="H621" s="163">
        <v>4.6500000000000004</v>
      </c>
      <c r="I621" s="164"/>
      <c r="L621" s="159"/>
      <c r="M621" s="165"/>
      <c r="N621" s="166"/>
      <c r="O621" s="166"/>
      <c r="P621" s="166"/>
      <c r="Q621" s="166"/>
      <c r="R621" s="166"/>
      <c r="S621" s="166"/>
      <c r="T621" s="167"/>
      <c r="AT621" s="161" t="s">
        <v>192</v>
      </c>
      <c r="AU621" s="161" t="s">
        <v>85</v>
      </c>
      <c r="AV621" s="13" t="s">
        <v>85</v>
      </c>
      <c r="AW621" s="13" t="s">
        <v>33</v>
      </c>
      <c r="AX621" s="13" t="s">
        <v>77</v>
      </c>
      <c r="AY621" s="161" t="s">
        <v>184</v>
      </c>
    </row>
    <row r="622" spans="1:65" s="13" customFormat="1" ht="11.25">
      <c r="B622" s="159"/>
      <c r="D622" s="160" t="s">
        <v>192</v>
      </c>
      <c r="E622" s="161" t="s">
        <v>1</v>
      </c>
      <c r="F622" s="162" t="s">
        <v>784</v>
      </c>
      <c r="H622" s="163">
        <v>5.85</v>
      </c>
      <c r="I622" s="164"/>
      <c r="L622" s="159"/>
      <c r="M622" s="165"/>
      <c r="N622" s="166"/>
      <c r="O622" s="166"/>
      <c r="P622" s="166"/>
      <c r="Q622" s="166"/>
      <c r="R622" s="166"/>
      <c r="S622" s="166"/>
      <c r="T622" s="167"/>
      <c r="AT622" s="161" t="s">
        <v>192</v>
      </c>
      <c r="AU622" s="161" t="s">
        <v>85</v>
      </c>
      <c r="AV622" s="13" t="s">
        <v>85</v>
      </c>
      <c r="AW622" s="13" t="s">
        <v>33</v>
      </c>
      <c r="AX622" s="13" t="s">
        <v>77</v>
      </c>
      <c r="AY622" s="161" t="s">
        <v>184</v>
      </c>
    </row>
    <row r="623" spans="1:65" s="13" customFormat="1" ht="11.25">
      <c r="B623" s="159"/>
      <c r="D623" s="160" t="s">
        <v>192</v>
      </c>
      <c r="E623" s="161" t="s">
        <v>1</v>
      </c>
      <c r="F623" s="162" t="s">
        <v>785</v>
      </c>
      <c r="H623" s="163">
        <v>4.6500000000000004</v>
      </c>
      <c r="I623" s="164"/>
      <c r="L623" s="159"/>
      <c r="M623" s="165"/>
      <c r="N623" s="166"/>
      <c r="O623" s="166"/>
      <c r="P623" s="166"/>
      <c r="Q623" s="166"/>
      <c r="R623" s="166"/>
      <c r="S623" s="166"/>
      <c r="T623" s="167"/>
      <c r="AT623" s="161" t="s">
        <v>192</v>
      </c>
      <c r="AU623" s="161" t="s">
        <v>85</v>
      </c>
      <c r="AV623" s="13" t="s">
        <v>85</v>
      </c>
      <c r="AW623" s="13" t="s">
        <v>33</v>
      </c>
      <c r="AX623" s="13" t="s">
        <v>77</v>
      </c>
      <c r="AY623" s="161" t="s">
        <v>184</v>
      </c>
    </row>
    <row r="624" spans="1:65" s="13" customFormat="1" ht="11.25">
      <c r="B624" s="159"/>
      <c r="D624" s="160" t="s">
        <v>192</v>
      </c>
      <c r="E624" s="161" t="s">
        <v>1</v>
      </c>
      <c r="F624" s="162" t="s">
        <v>786</v>
      </c>
      <c r="H624" s="163">
        <v>5.85</v>
      </c>
      <c r="I624" s="164"/>
      <c r="L624" s="159"/>
      <c r="M624" s="165"/>
      <c r="N624" s="166"/>
      <c r="O624" s="166"/>
      <c r="P624" s="166"/>
      <c r="Q624" s="166"/>
      <c r="R624" s="166"/>
      <c r="S624" s="166"/>
      <c r="T624" s="167"/>
      <c r="AT624" s="161" t="s">
        <v>192</v>
      </c>
      <c r="AU624" s="161" t="s">
        <v>85</v>
      </c>
      <c r="AV624" s="13" t="s">
        <v>85</v>
      </c>
      <c r="AW624" s="13" t="s">
        <v>33</v>
      </c>
      <c r="AX624" s="13" t="s">
        <v>77</v>
      </c>
      <c r="AY624" s="161" t="s">
        <v>184</v>
      </c>
    </row>
    <row r="625" spans="1:65" s="13" customFormat="1" ht="11.25">
      <c r="B625" s="159"/>
      <c r="D625" s="160" t="s">
        <v>192</v>
      </c>
      <c r="E625" s="161" t="s">
        <v>1</v>
      </c>
      <c r="F625" s="162" t="s">
        <v>787</v>
      </c>
      <c r="H625" s="163">
        <v>6</v>
      </c>
      <c r="I625" s="164"/>
      <c r="L625" s="159"/>
      <c r="M625" s="165"/>
      <c r="N625" s="166"/>
      <c r="O625" s="166"/>
      <c r="P625" s="166"/>
      <c r="Q625" s="166"/>
      <c r="R625" s="166"/>
      <c r="S625" s="166"/>
      <c r="T625" s="167"/>
      <c r="AT625" s="161" t="s">
        <v>192</v>
      </c>
      <c r="AU625" s="161" t="s">
        <v>85</v>
      </c>
      <c r="AV625" s="13" t="s">
        <v>85</v>
      </c>
      <c r="AW625" s="13" t="s">
        <v>33</v>
      </c>
      <c r="AX625" s="13" t="s">
        <v>77</v>
      </c>
      <c r="AY625" s="161" t="s">
        <v>184</v>
      </c>
    </row>
    <row r="626" spans="1:65" s="13" customFormat="1" ht="11.25">
      <c r="B626" s="159"/>
      <c r="D626" s="160" t="s">
        <v>192</v>
      </c>
      <c r="E626" s="161" t="s">
        <v>1</v>
      </c>
      <c r="F626" s="162" t="s">
        <v>788</v>
      </c>
      <c r="H626" s="163">
        <v>4.18</v>
      </c>
      <c r="I626" s="164"/>
      <c r="L626" s="159"/>
      <c r="M626" s="165"/>
      <c r="N626" s="166"/>
      <c r="O626" s="166"/>
      <c r="P626" s="166"/>
      <c r="Q626" s="166"/>
      <c r="R626" s="166"/>
      <c r="S626" s="166"/>
      <c r="T626" s="167"/>
      <c r="AT626" s="161" t="s">
        <v>192</v>
      </c>
      <c r="AU626" s="161" t="s">
        <v>85</v>
      </c>
      <c r="AV626" s="13" t="s">
        <v>85</v>
      </c>
      <c r="AW626" s="13" t="s">
        <v>33</v>
      </c>
      <c r="AX626" s="13" t="s">
        <v>77</v>
      </c>
      <c r="AY626" s="161" t="s">
        <v>184</v>
      </c>
    </row>
    <row r="627" spans="1:65" s="13" customFormat="1" ht="11.25">
      <c r="B627" s="159"/>
      <c r="D627" s="160" t="s">
        <v>192</v>
      </c>
      <c r="E627" s="161" t="s">
        <v>1</v>
      </c>
      <c r="F627" s="162" t="s">
        <v>789</v>
      </c>
      <c r="H627" s="163">
        <v>7.58</v>
      </c>
      <c r="I627" s="164"/>
      <c r="L627" s="159"/>
      <c r="M627" s="165"/>
      <c r="N627" s="166"/>
      <c r="O627" s="166"/>
      <c r="P627" s="166"/>
      <c r="Q627" s="166"/>
      <c r="R627" s="166"/>
      <c r="S627" s="166"/>
      <c r="T627" s="167"/>
      <c r="AT627" s="161" t="s">
        <v>192</v>
      </c>
      <c r="AU627" s="161" t="s">
        <v>85</v>
      </c>
      <c r="AV627" s="13" t="s">
        <v>85</v>
      </c>
      <c r="AW627" s="13" t="s">
        <v>33</v>
      </c>
      <c r="AX627" s="13" t="s">
        <v>77</v>
      </c>
      <c r="AY627" s="161" t="s">
        <v>184</v>
      </c>
    </row>
    <row r="628" spans="1:65" s="13" customFormat="1" ht="11.25">
      <c r="B628" s="159"/>
      <c r="D628" s="160" t="s">
        <v>192</v>
      </c>
      <c r="E628" s="161" t="s">
        <v>1</v>
      </c>
      <c r="F628" s="162" t="s">
        <v>790</v>
      </c>
      <c r="H628" s="163">
        <v>0</v>
      </c>
      <c r="I628" s="164"/>
      <c r="L628" s="159"/>
      <c r="M628" s="165"/>
      <c r="N628" s="166"/>
      <c r="O628" s="166"/>
      <c r="P628" s="166"/>
      <c r="Q628" s="166"/>
      <c r="R628" s="166"/>
      <c r="S628" s="166"/>
      <c r="T628" s="167"/>
      <c r="AT628" s="161" t="s">
        <v>192</v>
      </c>
      <c r="AU628" s="161" t="s">
        <v>85</v>
      </c>
      <c r="AV628" s="13" t="s">
        <v>85</v>
      </c>
      <c r="AW628" s="13" t="s">
        <v>33</v>
      </c>
      <c r="AX628" s="13" t="s">
        <v>77</v>
      </c>
      <c r="AY628" s="161" t="s">
        <v>184</v>
      </c>
    </row>
    <row r="629" spans="1:65" s="13" customFormat="1" ht="11.25">
      <c r="B629" s="159"/>
      <c r="D629" s="160" t="s">
        <v>192</v>
      </c>
      <c r="E629" s="161" t="s">
        <v>1</v>
      </c>
      <c r="F629" s="162" t="s">
        <v>791</v>
      </c>
      <c r="H629" s="163">
        <v>6.5</v>
      </c>
      <c r="I629" s="164"/>
      <c r="L629" s="159"/>
      <c r="M629" s="165"/>
      <c r="N629" s="166"/>
      <c r="O629" s="166"/>
      <c r="P629" s="166"/>
      <c r="Q629" s="166"/>
      <c r="R629" s="166"/>
      <c r="S629" s="166"/>
      <c r="T629" s="167"/>
      <c r="AT629" s="161" t="s">
        <v>192</v>
      </c>
      <c r="AU629" s="161" t="s">
        <v>85</v>
      </c>
      <c r="AV629" s="13" t="s">
        <v>85</v>
      </c>
      <c r="AW629" s="13" t="s">
        <v>33</v>
      </c>
      <c r="AX629" s="13" t="s">
        <v>77</v>
      </c>
      <c r="AY629" s="161" t="s">
        <v>184</v>
      </c>
    </row>
    <row r="630" spans="1:65" s="13" customFormat="1" ht="11.25">
      <c r="B630" s="159"/>
      <c r="D630" s="160" t="s">
        <v>192</v>
      </c>
      <c r="E630" s="161" t="s">
        <v>1</v>
      </c>
      <c r="F630" s="162" t="s">
        <v>934</v>
      </c>
      <c r="H630" s="163">
        <v>1.8</v>
      </c>
      <c r="I630" s="164"/>
      <c r="L630" s="159"/>
      <c r="M630" s="165"/>
      <c r="N630" s="166"/>
      <c r="O630" s="166"/>
      <c r="P630" s="166"/>
      <c r="Q630" s="166"/>
      <c r="R630" s="166"/>
      <c r="S630" s="166"/>
      <c r="T630" s="167"/>
      <c r="AT630" s="161" t="s">
        <v>192</v>
      </c>
      <c r="AU630" s="161" t="s">
        <v>85</v>
      </c>
      <c r="AV630" s="13" t="s">
        <v>85</v>
      </c>
      <c r="AW630" s="13" t="s">
        <v>33</v>
      </c>
      <c r="AX630" s="13" t="s">
        <v>77</v>
      </c>
      <c r="AY630" s="161" t="s">
        <v>184</v>
      </c>
    </row>
    <row r="631" spans="1:65" s="13" customFormat="1" ht="11.25">
      <c r="B631" s="159"/>
      <c r="D631" s="160" t="s">
        <v>192</v>
      </c>
      <c r="E631" s="161" t="s">
        <v>1</v>
      </c>
      <c r="F631" s="162" t="s">
        <v>793</v>
      </c>
      <c r="H631" s="163">
        <v>9.6</v>
      </c>
      <c r="I631" s="164"/>
      <c r="L631" s="159"/>
      <c r="M631" s="165"/>
      <c r="N631" s="166"/>
      <c r="O631" s="166"/>
      <c r="P631" s="166"/>
      <c r="Q631" s="166"/>
      <c r="R631" s="166"/>
      <c r="S631" s="166"/>
      <c r="T631" s="167"/>
      <c r="AT631" s="161" t="s">
        <v>192</v>
      </c>
      <c r="AU631" s="161" t="s">
        <v>85</v>
      </c>
      <c r="AV631" s="13" t="s">
        <v>85</v>
      </c>
      <c r="AW631" s="13" t="s">
        <v>33</v>
      </c>
      <c r="AX631" s="13" t="s">
        <v>77</v>
      </c>
      <c r="AY631" s="161" t="s">
        <v>184</v>
      </c>
    </row>
    <row r="632" spans="1:65" s="14" customFormat="1" ht="11.25">
      <c r="B632" s="168"/>
      <c r="D632" s="160" t="s">
        <v>192</v>
      </c>
      <c r="E632" s="169" t="s">
        <v>1</v>
      </c>
      <c r="F632" s="170" t="s">
        <v>196</v>
      </c>
      <c r="H632" s="171">
        <v>80.23</v>
      </c>
      <c r="I632" s="172"/>
      <c r="L632" s="168"/>
      <c r="M632" s="173"/>
      <c r="N632" s="174"/>
      <c r="O632" s="174"/>
      <c r="P632" s="174"/>
      <c r="Q632" s="174"/>
      <c r="R632" s="174"/>
      <c r="S632" s="174"/>
      <c r="T632" s="175"/>
      <c r="AT632" s="169" t="s">
        <v>192</v>
      </c>
      <c r="AU632" s="169" t="s">
        <v>85</v>
      </c>
      <c r="AV632" s="14" t="s">
        <v>88</v>
      </c>
      <c r="AW632" s="14" t="s">
        <v>33</v>
      </c>
      <c r="AX632" s="14" t="s">
        <v>8</v>
      </c>
      <c r="AY632" s="169" t="s">
        <v>184</v>
      </c>
    </row>
    <row r="633" spans="1:65" s="2" customFormat="1" ht="24.2" customHeight="1">
      <c r="A633" s="33"/>
      <c r="B633" s="145"/>
      <c r="C633" s="146" t="s">
        <v>935</v>
      </c>
      <c r="D633" s="146" t="s">
        <v>186</v>
      </c>
      <c r="E633" s="147" t="s">
        <v>936</v>
      </c>
      <c r="F633" s="148" t="s">
        <v>937</v>
      </c>
      <c r="G633" s="149" t="s">
        <v>199</v>
      </c>
      <c r="H633" s="150">
        <v>3.2189999999999999</v>
      </c>
      <c r="I633" s="151"/>
      <c r="J633" s="152">
        <f>ROUND(I633*H633,0)</f>
        <v>0</v>
      </c>
      <c r="K633" s="148" t="s">
        <v>190</v>
      </c>
      <c r="L633" s="34"/>
      <c r="M633" s="153" t="s">
        <v>1</v>
      </c>
      <c r="N633" s="154" t="s">
        <v>42</v>
      </c>
      <c r="O633" s="59"/>
      <c r="P633" s="155">
        <f>O633*H633</f>
        <v>0</v>
      </c>
      <c r="Q633" s="155">
        <v>0</v>
      </c>
      <c r="R633" s="155">
        <f>Q633*H633</f>
        <v>0</v>
      </c>
      <c r="S633" s="155">
        <v>0</v>
      </c>
      <c r="T633" s="156">
        <f>S633*H633</f>
        <v>0</v>
      </c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R633" s="157" t="s">
        <v>298</v>
      </c>
      <c r="AT633" s="157" t="s">
        <v>186</v>
      </c>
      <c r="AU633" s="157" t="s">
        <v>85</v>
      </c>
      <c r="AY633" s="18" t="s">
        <v>184</v>
      </c>
      <c r="BE633" s="158">
        <f>IF(N633="základní",J633,0)</f>
        <v>0</v>
      </c>
      <c r="BF633" s="158">
        <f>IF(N633="snížená",J633,0)</f>
        <v>0</v>
      </c>
      <c r="BG633" s="158">
        <f>IF(N633="zákl. přenesená",J633,0)</f>
        <v>0</v>
      </c>
      <c r="BH633" s="158">
        <f>IF(N633="sníž. přenesená",J633,0)</f>
        <v>0</v>
      </c>
      <c r="BI633" s="158">
        <f>IF(N633="nulová",J633,0)</f>
        <v>0</v>
      </c>
      <c r="BJ633" s="18" t="s">
        <v>8</v>
      </c>
      <c r="BK633" s="158">
        <f>ROUND(I633*H633,0)</f>
        <v>0</v>
      </c>
      <c r="BL633" s="18" t="s">
        <v>298</v>
      </c>
      <c r="BM633" s="157" t="s">
        <v>938</v>
      </c>
    </row>
    <row r="634" spans="1:65" s="2" customFormat="1" ht="24.2" customHeight="1">
      <c r="A634" s="33"/>
      <c r="B634" s="145"/>
      <c r="C634" s="146" t="s">
        <v>939</v>
      </c>
      <c r="D634" s="146" t="s">
        <v>186</v>
      </c>
      <c r="E634" s="147" t="s">
        <v>940</v>
      </c>
      <c r="F634" s="148" t="s">
        <v>941</v>
      </c>
      <c r="G634" s="149" t="s">
        <v>199</v>
      </c>
      <c r="H634" s="150">
        <v>3.2189999999999999</v>
      </c>
      <c r="I634" s="151"/>
      <c r="J634" s="152">
        <f>ROUND(I634*H634,0)</f>
        <v>0</v>
      </c>
      <c r="K634" s="148" t="s">
        <v>190</v>
      </c>
      <c r="L634" s="34"/>
      <c r="M634" s="153" t="s">
        <v>1</v>
      </c>
      <c r="N634" s="154" t="s">
        <v>42</v>
      </c>
      <c r="O634" s="59"/>
      <c r="P634" s="155">
        <f>O634*H634</f>
        <v>0</v>
      </c>
      <c r="Q634" s="155">
        <v>0</v>
      </c>
      <c r="R634" s="155">
        <f>Q634*H634</f>
        <v>0</v>
      </c>
      <c r="S634" s="155">
        <v>0</v>
      </c>
      <c r="T634" s="156">
        <f>S634*H634</f>
        <v>0</v>
      </c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R634" s="157" t="s">
        <v>298</v>
      </c>
      <c r="AT634" s="157" t="s">
        <v>186</v>
      </c>
      <c r="AU634" s="157" t="s">
        <v>85</v>
      </c>
      <c r="AY634" s="18" t="s">
        <v>184</v>
      </c>
      <c r="BE634" s="158">
        <f>IF(N634="základní",J634,0)</f>
        <v>0</v>
      </c>
      <c r="BF634" s="158">
        <f>IF(N634="snížená",J634,0)</f>
        <v>0</v>
      </c>
      <c r="BG634" s="158">
        <f>IF(N634="zákl. přenesená",J634,0)</f>
        <v>0</v>
      </c>
      <c r="BH634" s="158">
        <f>IF(N634="sníž. přenesená",J634,0)</f>
        <v>0</v>
      </c>
      <c r="BI634" s="158">
        <f>IF(N634="nulová",J634,0)</f>
        <v>0</v>
      </c>
      <c r="BJ634" s="18" t="s">
        <v>8</v>
      </c>
      <c r="BK634" s="158">
        <f>ROUND(I634*H634,0)</f>
        <v>0</v>
      </c>
      <c r="BL634" s="18" t="s">
        <v>298</v>
      </c>
      <c r="BM634" s="157" t="s">
        <v>942</v>
      </c>
    </row>
    <row r="635" spans="1:65" s="12" customFormat="1" ht="22.9" customHeight="1">
      <c r="B635" s="132"/>
      <c r="D635" s="133" t="s">
        <v>76</v>
      </c>
      <c r="E635" s="143" t="s">
        <v>943</v>
      </c>
      <c r="F635" s="143" t="s">
        <v>944</v>
      </c>
      <c r="I635" s="135"/>
      <c r="J635" s="144">
        <f>BK635</f>
        <v>0</v>
      </c>
      <c r="L635" s="132"/>
      <c r="M635" s="137"/>
      <c r="N635" s="138"/>
      <c r="O635" s="138"/>
      <c r="P635" s="139">
        <f>SUM(P636:P644)</f>
        <v>0</v>
      </c>
      <c r="Q635" s="138"/>
      <c r="R635" s="139">
        <f>SUM(R636:R644)</f>
        <v>1.514762175E-2</v>
      </c>
      <c r="S635" s="138"/>
      <c r="T635" s="140">
        <f>SUM(T636:T644)</f>
        <v>0</v>
      </c>
      <c r="AR635" s="133" t="s">
        <v>85</v>
      </c>
      <c r="AT635" s="141" t="s">
        <v>76</v>
      </c>
      <c r="AU635" s="141" t="s">
        <v>8</v>
      </c>
      <c r="AY635" s="133" t="s">
        <v>184</v>
      </c>
      <c r="BK635" s="142">
        <f>SUM(BK636:BK644)</f>
        <v>0</v>
      </c>
    </row>
    <row r="636" spans="1:65" s="2" customFormat="1" ht="24.2" customHeight="1">
      <c r="A636" s="33"/>
      <c r="B636" s="145"/>
      <c r="C636" s="146" t="s">
        <v>945</v>
      </c>
      <c r="D636" s="146" t="s">
        <v>186</v>
      </c>
      <c r="E636" s="147" t="s">
        <v>946</v>
      </c>
      <c r="F636" s="148" t="s">
        <v>947</v>
      </c>
      <c r="G636" s="149" t="s">
        <v>246</v>
      </c>
      <c r="H636" s="150">
        <v>38.854999999999997</v>
      </c>
      <c r="I636" s="151"/>
      <c r="J636" s="152">
        <f>ROUND(I636*H636,0)</f>
        <v>0</v>
      </c>
      <c r="K636" s="148" t="s">
        <v>190</v>
      </c>
      <c r="L636" s="34"/>
      <c r="M636" s="153" t="s">
        <v>1</v>
      </c>
      <c r="N636" s="154" t="s">
        <v>42</v>
      </c>
      <c r="O636" s="59"/>
      <c r="P636" s="155">
        <f>O636*H636</f>
        <v>0</v>
      </c>
      <c r="Q636" s="155">
        <v>1.4375E-4</v>
      </c>
      <c r="R636" s="155">
        <f>Q636*H636</f>
        <v>5.5854062499999992E-3</v>
      </c>
      <c r="S636" s="155">
        <v>0</v>
      </c>
      <c r="T636" s="156">
        <f>S636*H636</f>
        <v>0</v>
      </c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R636" s="157" t="s">
        <v>298</v>
      </c>
      <c r="AT636" s="157" t="s">
        <v>186</v>
      </c>
      <c r="AU636" s="157" t="s">
        <v>85</v>
      </c>
      <c r="AY636" s="18" t="s">
        <v>184</v>
      </c>
      <c r="BE636" s="158">
        <f>IF(N636="základní",J636,0)</f>
        <v>0</v>
      </c>
      <c r="BF636" s="158">
        <f>IF(N636="snížená",J636,0)</f>
        <v>0</v>
      </c>
      <c r="BG636" s="158">
        <f>IF(N636="zákl. přenesená",J636,0)</f>
        <v>0</v>
      </c>
      <c r="BH636" s="158">
        <f>IF(N636="sníž. přenesená",J636,0)</f>
        <v>0</v>
      </c>
      <c r="BI636" s="158">
        <f>IF(N636="nulová",J636,0)</f>
        <v>0</v>
      </c>
      <c r="BJ636" s="18" t="s">
        <v>8</v>
      </c>
      <c r="BK636" s="158">
        <f>ROUND(I636*H636,0)</f>
        <v>0</v>
      </c>
      <c r="BL636" s="18" t="s">
        <v>298</v>
      </c>
      <c r="BM636" s="157" t="s">
        <v>948</v>
      </c>
    </row>
    <row r="637" spans="1:65" s="13" customFormat="1" ht="11.25">
      <c r="B637" s="159"/>
      <c r="D637" s="160" t="s">
        <v>192</v>
      </c>
      <c r="E637" s="161" t="s">
        <v>1</v>
      </c>
      <c r="F637" s="162" t="s">
        <v>949</v>
      </c>
      <c r="H637" s="163">
        <v>38.854999999999997</v>
      </c>
      <c r="I637" s="164"/>
      <c r="L637" s="159"/>
      <c r="M637" s="165"/>
      <c r="N637" s="166"/>
      <c r="O637" s="166"/>
      <c r="P637" s="166"/>
      <c r="Q637" s="166"/>
      <c r="R637" s="166"/>
      <c r="S637" s="166"/>
      <c r="T637" s="167"/>
      <c r="AT637" s="161" t="s">
        <v>192</v>
      </c>
      <c r="AU637" s="161" t="s">
        <v>85</v>
      </c>
      <c r="AV637" s="13" t="s">
        <v>85</v>
      </c>
      <c r="AW637" s="13" t="s">
        <v>33</v>
      </c>
      <c r="AX637" s="13" t="s">
        <v>77</v>
      </c>
      <c r="AY637" s="161" t="s">
        <v>184</v>
      </c>
    </row>
    <row r="638" spans="1:65" s="14" customFormat="1" ht="11.25">
      <c r="B638" s="168"/>
      <c r="D638" s="160" t="s">
        <v>192</v>
      </c>
      <c r="E638" s="169" t="s">
        <v>1</v>
      </c>
      <c r="F638" s="170" t="s">
        <v>950</v>
      </c>
      <c r="H638" s="171">
        <v>38.854999999999997</v>
      </c>
      <c r="I638" s="172"/>
      <c r="L638" s="168"/>
      <c r="M638" s="173"/>
      <c r="N638" s="174"/>
      <c r="O638" s="174"/>
      <c r="P638" s="174"/>
      <c r="Q638" s="174"/>
      <c r="R638" s="174"/>
      <c r="S638" s="174"/>
      <c r="T638" s="175"/>
      <c r="AT638" s="169" t="s">
        <v>192</v>
      </c>
      <c r="AU638" s="169" t="s">
        <v>85</v>
      </c>
      <c r="AV638" s="14" t="s">
        <v>88</v>
      </c>
      <c r="AW638" s="14" t="s">
        <v>33</v>
      </c>
      <c r="AX638" s="14" t="s">
        <v>8</v>
      </c>
      <c r="AY638" s="169" t="s">
        <v>184</v>
      </c>
    </row>
    <row r="639" spans="1:65" s="2" customFormat="1" ht="24.2" customHeight="1">
      <c r="A639" s="33"/>
      <c r="B639" s="145"/>
      <c r="C639" s="146" t="s">
        <v>951</v>
      </c>
      <c r="D639" s="146" t="s">
        <v>186</v>
      </c>
      <c r="E639" s="147" t="s">
        <v>952</v>
      </c>
      <c r="F639" s="148" t="s">
        <v>953</v>
      </c>
      <c r="G639" s="149" t="s">
        <v>246</v>
      </c>
      <c r="H639" s="150">
        <v>38.854999999999997</v>
      </c>
      <c r="I639" s="151"/>
      <c r="J639" s="152">
        <f>ROUND(I639*H639,0)</f>
        <v>0</v>
      </c>
      <c r="K639" s="148" t="s">
        <v>190</v>
      </c>
      <c r="L639" s="34"/>
      <c r="M639" s="153" t="s">
        <v>1</v>
      </c>
      <c r="N639" s="154" t="s">
        <v>42</v>
      </c>
      <c r="O639" s="59"/>
      <c r="P639" s="155">
        <f>O639*H639</f>
        <v>0</v>
      </c>
      <c r="Q639" s="155">
        <v>1.2305000000000001E-4</v>
      </c>
      <c r="R639" s="155">
        <f>Q639*H639</f>
        <v>4.7811077500000002E-3</v>
      </c>
      <c r="S639" s="155">
        <v>0</v>
      </c>
      <c r="T639" s="156">
        <f>S639*H639</f>
        <v>0</v>
      </c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R639" s="157" t="s">
        <v>298</v>
      </c>
      <c r="AT639" s="157" t="s">
        <v>186</v>
      </c>
      <c r="AU639" s="157" t="s">
        <v>85</v>
      </c>
      <c r="AY639" s="18" t="s">
        <v>184</v>
      </c>
      <c r="BE639" s="158">
        <f>IF(N639="základní",J639,0)</f>
        <v>0</v>
      </c>
      <c r="BF639" s="158">
        <f>IF(N639="snížená",J639,0)</f>
        <v>0</v>
      </c>
      <c r="BG639" s="158">
        <f>IF(N639="zákl. přenesená",J639,0)</f>
        <v>0</v>
      </c>
      <c r="BH639" s="158">
        <f>IF(N639="sníž. přenesená",J639,0)</f>
        <v>0</v>
      </c>
      <c r="BI639" s="158">
        <f>IF(N639="nulová",J639,0)</f>
        <v>0</v>
      </c>
      <c r="BJ639" s="18" t="s">
        <v>8</v>
      </c>
      <c r="BK639" s="158">
        <f>ROUND(I639*H639,0)</f>
        <v>0</v>
      </c>
      <c r="BL639" s="18" t="s">
        <v>298</v>
      </c>
      <c r="BM639" s="157" t="s">
        <v>954</v>
      </c>
    </row>
    <row r="640" spans="1:65" s="13" customFormat="1" ht="11.25">
      <c r="B640" s="159"/>
      <c r="D640" s="160" t="s">
        <v>192</v>
      </c>
      <c r="E640" s="161" t="s">
        <v>1</v>
      </c>
      <c r="F640" s="162" t="s">
        <v>949</v>
      </c>
      <c r="H640" s="163">
        <v>38.854999999999997</v>
      </c>
      <c r="I640" s="164"/>
      <c r="L640" s="159"/>
      <c r="M640" s="165"/>
      <c r="N640" s="166"/>
      <c r="O640" s="166"/>
      <c r="P640" s="166"/>
      <c r="Q640" s="166"/>
      <c r="R640" s="166"/>
      <c r="S640" s="166"/>
      <c r="T640" s="167"/>
      <c r="AT640" s="161" t="s">
        <v>192</v>
      </c>
      <c r="AU640" s="161" t="s">
        <v>85</v>
      </c>
      <c r="AV640" s="13" t="s">
        <v>85</v>
      </c>
      <c r="AW640" s="13" t="s">
        <v>33</v>
      </c>
      <c r="AX640" s="13" t="s">
        <v>77</v>
      </c>
      <c r="AY640" s="161" t="s">
        <v>184</v>
      </c>
    </row>
    <row r="641" spans="1:65" s="14" customFormat="1" ht="11.25">
      <c r="B641" s="168"/>
      <c r="D641" s="160" t="s">
        <v>192</v>
      </c>
      <c r="E641" s="169" t="s">
        <v>1</v>
      </c>
      <c r="F641" s="170" t="s">
        <v>950</v>
      </c>
      <c r="H641" s="171">
        <v>38.854999999999997</v>
      </c>
      <c r="I641" s="172"/>
      <c r="L641" s="168"/>
      <c r="M641" s="173"/>
      <c r="N641" s="174"/>
      <c r="O641" s="174"/>
      <c r="P641" s="174"/>
      <c r="Q641" s="174"/>
      <c r="R641" s="174"/>
      <c r="S641" s="174"/>
      <c r="T641" s="175"/>
      <c r="AT641" s="169" t="s">
        <v>192</v>
      </c>
      <c r="AU641" s="169" t="s">
        <v>85</v>
      </c>
      <c r="AV641" s="14" t="s">
        <v>88</v>
      </c>
      <c r="AW641" s="14" t="s">
        <v>33</v>
      </c>
      <c r="AX641" s="14" t="s">
        <v>8</v>
      </c>
      <c r="AY641" s="169" t="s">
        <v>184</v>
      </c>
    </row>
    <row r="642" spans="1:65" s="2" customFormat="1" ht="24.2" customHeight="1">
      <c r="A642" s="33"/>
      <c r="B642" s="145"/>
      <c r="C642" s="146" t="s">
        <v>955</v>
      </c>
      <c r="D642" s="146" t="s">
        <v>186</v>
      </c>
      <c r="E642" s="147" t="s">
        <v>956</v>
      </c>
      <c r="F642" s="148" t="s">
        <v>957</v>
      </c>
      <c r="G642" s="149" t="s">
        <v>246</v>
      </c>
      <c r="H642" s="150">
        <v>38.854999999999997</v>
      </c>
      <c r="I642" s="151"/>
      <c r="J642" s="152">
        <f>ROUND(I642*H642,0)</f>
        <v>0</v>
      </c>
      <c r="K642" s="148" t="s">
        <v>190</v>
      </c>
      <c r="L642" s="34"/>
      <c r="M642" s="153" t="s">
        <v>1</v>
      </c>
      <c r="N642" s="154" t="s">
        <v>42</v>
      </c>
      <c r="O642" s="59"/>
      <c r="P642" s="155">
        <f>O642*H642</f>
        <v>0</v>
      </c>
      <c r="Q642" s="155">
        <v>1.2305000000000001E-4</v>
      </c>
      <c r="R642" s="155">
        <f>Q642*H642</f>
        <v>4.7811077500000002E-3</v>
      </c>
      <c r="S642" s="155">
        <v>0</v>
      </c>
      <c r="T642" s="156">
        <f>S642*H642</f>
        <v>0</v>
      </c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R642" s="157" t="s">
        <v>298</v>
      </c>
      <c r="AT642" s="157" t="s">
        <v>186</v>
      </c>
      <c r="AU642" s="157" t="s">
        <v>85</v>
      </c>
      <c r="AY642" s="18" t="s">
        <v>184</v>
      </c>
      <c r="BE642" s="158">
        <f>IF(N642="základní",J642,0)</f>
        <v>0</v>
      </c>
      <c r="BF642" s="158">
        <f>IF(N642="snížená",J642,0)</f>
        <v>0</v>
      </c>
      <c r="BG642" s="158">
        <f>IF(N642="zákl. přenesená",J642,0)</f>
        <v>0</v>
      </c>
      <c r="BH642" s="158">
        <f>IF(N642="sníž. přenesená",J642,0)</f>
        <v>0</v>
      </c>
      <c r="BI642" s="158">
        <f>IF(N642="nulová",J642,0)</f>
        <v>0</v>
      </c>
      <c r="BJ642" s="18" t="s">
        <v>8</v>
      </c>
      <c r="BK642" s="158">
        <f>ROUND(I642*H642,0)</f>
        <v>0</v>
      </c>
      <c r="BL642" s="18" t="s">
        <v>298</v>
      </c>
      <c r="BM642" s="157" t="s">
        <v>958</v>
      </c>
    </row>
    <row r="643" spans="1:65" s="13" customFormat="1" ht="11.25">
      <c r="B643" s="159"/>
      <c r="D643" s="160" t="s">
        <v>192</v>
      </c>
      <c r="E643" s="161" t="s">
        <v>1</v>
      </c>
      <c r="F643" s="162" t="s">
        <v>949</v>
      </c>
      <c r="H643" s="163">
        <v>38.854999999999997</v>
      </c>
      <c r="I643" s="164"/>
      <c r="L643" s="159"/>
      <c r="M643" s="165"/>
      <c r="N643" s="166"/>
      <c r="O643" s="166"/>
      <c r="P643" s="166"/>
      <c r="Q643" s="166"/>
      <c r="R643" s="166"/>
      <c r="S643" s="166"/>
      <c r="T643" s="167"/>
      <c r="AT643" s="161" t="s">
        <v>192</v>
      </c>
      <c r="AU643" s="161" t="s">
        <v>85</v>
      </c>
      <c r="AV643" s="13" t="s">
        <v>85</v>
      </c>
      <c r="AW643" s="13" t="s">
        <v>33</v>
      </c>
      <c r="AX643" s="13" t="s">
        <v>77</v>
      </c>
      <c r="AY643" s="161" t="s">
        <v>184</v>
      </c>
    </row>
    <row r="644" spans="1:65" s="14" customFormat="1" ht="11.25">
      <c r="B644" s="168"/>
      <c r="D644" s="160" t="s">
        <v>192</v>
      </c>
      <c r="E644" s="169" t="s">
        <v>1</v>
      </c>
      <c r="F644" s="170" t="s">
        <v>950</v>
      </c>
      <c r="H644" s="171">
        <v>38.854999999999997</v>
      </c>
      <c r="I644" s="172"/>
      <c r="L644" s="168"/>
      <c r="M644" s="173"/>
      <c r="N644" s="174"/>
      <c r="O644" s="174"/>
      <c r="P644" s="174"/>
      <c r="Q644" s="174"/>
      <c r="R644" s="174"/>
      <c r="S644" s="174"/>
      <c r="T644" s="175"/>
      <c r="AT644" s="169" t="s">
        <v>192</v>
      </c>
      <c r="AU644" s="169" t="s">
        <v>85</v>
      </c>
      <c r="AV644" s="14" t="s">
        <v>88</v>
      </c>
      <c r="AW644" s="14" t="s">
        <v>33</v>
      </c>
      <c r="AX644" s="14" t="s">
        <v>8</v>
      </c>
      <c r="AY644" s="169" t="s">
        <v>184</v>
      </c>
    </row>
    <row r="645" spans="1:65" s="12" customFormat="1" ht="22.9" customHeight="1">
      <c r="B645" s="132"/>
      <c r="D645" s="133" t="s">
        <v>76</v>
      </c>
      <c r="E645" s="143" t="s">
        <v>959</v>
      </c>
      <c r="F645" s="143" t="s">
        <v>960</v>
      </c>
      <c r="I645" s="135"/>
      <c r="J645" s="144">
        <f>BK645</f>
        <v>0</v>
      </c>
      <c r="L645" s="132"/>
      <c r="M645" s="137"/>
      <c r="N645" s="138"/>
      <c r="O645" s="138"/>
      <c r="P645" s="139">
        <f>SUM(P646:P687)</f>
        <v>0</v>
      </c>
      <c r="Q645" s="138"/>
      <c r="R645" s="139">
        <f>SUM(R646:R687)</f>
        <v>0.77821430400000002</v>
      </c>
      <c r="S645" s="138"/>
      <c r="T645" s="140">
        <f>SUM(T646:T687)</f>
        <v>0</v>
      </c>
      <c r="AR645" s="133" t="s">
        <v>85</v>
      </c>
      <c r="AT645" s="141" t="s">
        <v>76</v>
      </c>
      <c r="AU645" s="141" t="s">
        <v>8</v>
      </c>
      <c r="AY645" s="133" t="s">
        <v>184</v>
      </c>
      <c r="BK645" s="142">
        <f>SUM(BK646:BK687)</f>
        <v>0</v>
      </c>
    </row>
    <row r="646" spans="1:65" s="2" customFormat="1" ht="24.2" customHeight="1">
      <c r="A646" s="33"/>
      <c r="B646" s="145"/>
      <c r="C646" s="146" t="s">
        <v>961</v>
      </c>
      <c r="D646" s="146" t="s">
        <v>186</v>
      </c>
      <c r="E646" s="147" t="s">
        <v>962</v>
      </c>
      <c r="F646" s="148" t="s">
        <v>963</v>
      </c>
      <c r="G646" s="149" t="s">
        <v>246</v>
      </c>
      <c r="H646" s="150">
        <v>1597.32</v>
      </c>
      <c r="I646" s="151"/>
      <c r="J646" s="152">
        <f>ROUND(I646*H646,0)</f>
        <v>0</v>
      </c>
      <c r="K646" s="148" t="s">
        <v>190</v>
      </c>
      <c r="L646" s="34"/>
      <c r="M646" s="153" t="s">
        <v>1</v>
      </c>
      <c r="N646" s="154" t="s">
        <v>42</v>
      </c>
      <c r="O646" s="59"/>
      <c r="P646" s="155">
        <f>O646*H646</f>
        <v>0</v>
      </c>
      <c r="Q646" s="155">
        <v>2.0120000000000001E-4</v>
      </c>
      <c r="R646" s="155">
        <f>Q646*H646</f>
        <v>0.32138078400000003</v>
      </c>
      <c r="S646" s="155">
        <v>0</v>
      </c>
      <c r="T646" s="156">
        <f>S646*H646</f>
        <v>0</v>
      </c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R646" s="157" t="s">
        <v>298</v>
      </c>
      <c r="AT646" s="157" t="s">
        <v>186</v>
      </c>
      <c r="AU646" s="157" t="s">
        <v>85</v>
      </c>
      <c r="AY646" s="18" t="s">
        <v>184</v>
      </c>
      <c r="BE646" s="158">
        <f>IF(N646="základní",J646,0)</f>
        <v>0</v>
      </c>
      <c r="BF646" s="158">
        <f>IF(N646="snížená",J646,0)</f>
        <v>0</v>
      </c>
      <c r="BG646" s="158">
        <f>IF(N646="zákl. přenesená",J646,0)</f>
        <v>0</v>
      </c>
      <c r="BH646" s="158">
        <f>IF(N646="sníž. přenesená",J646,0)</f>
        <v>0</v>
      </c>
      <c r="BI646" s="158">
        <f>IF(N646="nulová",J646,0)</f>
        <v>0</v>
      </c>
      <c r="BJ646" s="18" t="s">
        <v>8</v>
      </c>
      <c r="BK646" s="158">
        <f>ROUND(I646*H646,0)</f>
        <v>0</v>
      </c>
      <c r="BL646" s="18" t="s">
        <v>298</v>
      </c>
      <c r="BM646" s="157" t="s">
        <v>964</v>
      </c>
    </row>
    <row r="647" spans="1:65" s="13" customFormat="1" ht="11.25">
      <c r="B647" s="159"/>
      <c r="D647" s="160" t="s">
        <v>192</v>
      </c>
      <c r="E647" s="161" t="s">
        <v>1</v>
      </c>
      <c r="F647" s="162" t="s">
        <v>77</v>
      </c>
      <c r="H647" s="163">
        <v>0</v>
      </c>
      <c r="I647" s="164"/>
      <c r="L647" s="159"/>
      <c r="M647" s="165"/>
      <c r="N647" s="166"/>
      <c r="O647" s="166"/>
      <c r="P647" s="166"/>
      <c r="Q647" s="166"/>
      <c r="R647" s="166"/>
      <c r="S647" s="166"/>
      <c r="T647" s="167"/>
      <c r="AT647" s="161" t="s">
        <v>192</v>
      </c>
      <c r="AU647" s="161" t="s">
        <v>85</v>
      </c>
      <c r="AV647" s="13" t="s">
        <v>85</v>
      </c>
      <c r="AW647" s="13" t="s">
        <v>33</v>
      </c>
      <c r="AX647" s="13" t="s">
        <v>77</v>
      </c>
      <c r="AY647" s="161" t="s">
        <v>184</v>
      </c>
    </row>
    <row r="648" spans="1:65" s="14" customFormat="1" ht="11.25">
      <c r="B648" s="168"/>
      <c r="D648" s="160" t="s">
        <v>192</v>
      </c>
      <c r="E648" s="169" t="s">
        <v>1</v>
      </c>
      <c r="F648" s="170" t="s">
        <v>965</v>
      </c>
      <c r="H648" s="171">
        <v>0</v>
      </c>
      <c r="I648" s="172"/>
      <c r="L648" s="168"/>
      <c r="M648" s="173"/>
      <c r="N648" s="174"/>
      <c r="O648" s="174"/>
      <c r="P648" s="174"/>
      <c r="Q648" s="174"/>
      <c r="R648" s="174"/>
      <c r="S648" s="174"/>
      <c r="T648" s="175"/>
      <c r="AT648" s="169" t="s">
        <v>192</v>
      </c>
      <c r="AU648" s="169" t="s">
        <v>85</v>
      </c>
      <c r="AV648" s="14" t="s">
        <v>88</v>
      </c>
      <c r="AW648" s="14" t="s">
        <v>33</v>
      </c>
      <c r="AX648" s="14" t="s">
        <v>77</v>
      </c>
      <c r="AY648" s="169" t="s">
        <v>184</v>
      </c>
    </row>
    <row r="649" spans="1:65" s="13" customFormat="1" ht="11.25">
      <c r="B649" s="159"/>
      <c r="D649" s="160" t="s">
        <v>192</v>
      </c>
      <c r="E649" s="161" t="s">
        <v>1</v>
      </c>
      <c r="F649" s="162" t="s">
        <v>253</v>
      </c>
      <c r="H649" s="163">
        <v>124.25</v>
      </c>
      <c r="I649" s="164"/>
      <c r="L649" s="159"/>
      <c r="M649" s="165"/>
      <c r="N649" s="166"/>
      <c r="O649" s="166"/>
      <c r="P649" s="166"/>
      <c r="Q649" s="166"/>
      <c r="R649" s="166"/>
      <c r="S649" s="166"/>
      <c r="T649" s="167"/>
      <c r="AT649" s="161" t="s">
        <v>192</v>
      </c>
      <c r="AU649" s="161" t="s">
        <v>85</v>
      </c>
      <c r="AV649" s="13" t="s">
        <v>85</v>
      </c>
      <c r="AW649" s="13" t="s">
        <v>33</v>
      </c>
      <c r="AX649" s="13" t="s">
        <v>77</v>
      </c>
      <c r="AY649" s="161" t="s">
        <v>184</v>
      </c>
    </row>
    <row r="650" spans="1:65" s="13" customFormat="1" ht="11.25">
      <c r="B650" s="159"/>
      <c r="D650" s="160" t="s">
        <v>192</v>
      </c>
      <c r="E650" s="161" t="s">
        <v>1</v>
      </c>
      <c r="F650" s="162" t="s">
        <v>254</v>
      </c>
      <c r="H650" s="163">
        <v>92.1</v>
      </c>
      <c r="I650" s="164"/>
      <c r="L650" s="159"/>
      <c r="M650" s="165"/>
      <c r="N650" s="166"/>
      <c r="O650" s="166"/>
      <c r="P650" s="166"/>
      <c r="Q650" s="166"/>
      <c r="R650" s="166"/>
      <c r="S650" s="166"/>
      <c r="T650" s="167"/>
      <c r="AT650" s="161" t="s">
        <v>192</v>
      </c>
      <c r="AU650" s="161" t="s">
        <v>85</v>
      </c>
      <c r="AV650" s="13" t="s">
        <v>85</v>
      </c>
      <c r="AW650" s="13" t="s">
        <v>33</v>
      </c>
      <c r="AX650" s="13" t="s">
        <v>77</v>
      </c>
      <c r="AY650" s="161" t="s">
        <v>184</v>
      </c>
    </row>
    <row r="651" spans="1:65" s="13" customFormat="1" ht="11.25">
      <c r="B651" s="159"/>
      <c r="D651" s="160" t="s">
        <v>192</v>
      </c>
      <c r="E651" s="161" t="s">
        <v>1</v>
      </c>
      <c r="F651" s="162" t="s">
        <v>255</v>
      </c>
      <c r="H651" s="163">
        <v>69</v>
      </c>
      <c r="I651" s="164"/>
      <c r="L651" s="159"/>
      <c r="M651" s="165"/>
      <c r="N651" s="166"/>
      <c r="O651" s="166"/>
      <c r="P651" s="166"/>
      <c r="Q651" s="166"/>
      <c r="R651" s="166"/>
      <c r="S651" s="166"/>
      <c r="T651" s="167"/>
      <c r="AT651" s="161" t="s">
        <v>192</v>
      </c>
      <c r="AU651" s="161" t="s">
        <v>85</v>
      </c>
      <c r="AV651" s="13" t="s">
        <v>85</v>
      </c>
      <c r="AW651" s="13" t="s">
        <v>33</v>
      </c>
      <c r="AX651" s="13" t="s">
        <v>77</v>
      </c>
      <c r="AY651" s="161" t="s">
        <v>184</v>
      </c>
    </row>
    <row r="652" spans="1:65" s="13" customFormat="1" ht="11.25">
      <c r="B652" s="159"/>
      <c r="D652" s="160" t="s">
        <v>192</v>
      </c>
      <c r="E652" s="161" t="s">
        <v>1</v>
      </c>
      <c r="F652" s="162" t="s">
        <v>256</v>
      </c>
      <c r="H652" s="163">
        <v>73.92</v>
      </c>
      <c r="I652" s="164"/>
      <c r="L652" s="159"/>
      <c r="M652" s="165"/>
      <c r="N652" s="166"/>
      <c r="O652" s="166"/>
      <c r="P652" s="166"/>
      <c r="Q652" s="166"/>
      <c r="R652" s="166"/>
      <c r="S652" s="166"/>
      <c r="T652" s="167"/>
      <c r="AT652" s="161" t="s">
        <v>192</v>
      </c>
      <c r="AU652" s="161" t="s">
        <v>85</v>
      </c>
      <c r="AV652" s="13" t="s">
        <v>85</v>
      </c>
      <c r="AW652" s="13" t="s">
        <v>33</v>
      </c>
      <c r="AX652" s="13" t="s">
        <v>77</v>
      </c>
      <c r="AY652" s="161" t="s">
        <v>184</v>
      </c>
    </row>
    <row r="653" spans="1:65" s="13" customFormat="1" ht="11.25">
      <c r="B653" s="159"/>
      <c r="D653" s="160" t="s">
        <v>192</v>
      </c>
      <c r="E653" s="161" t="s">
        <v>1</v>
      </c>
      <c r="F653" s="162" t="s">
        <v>257</v>
      </c>
      <c r="H653" s="163">
        <v>76.5</v>
      </c>
      <c r="I653" s="164"/>
      <c r="L653" s="159"/>
      <c r="M653" s="165"/>
      <c r="N653" s="166"/>
      <c r="O653" s="166"/>
      <c r="P653" s="166"/>
      <c r="Q653" s="166"/>
      <c r="R653" s="166"/>
      <c r="S653" s="166"/>
      <c r="T653" s="167"/>
      <c r="AT653" s="161" t="s">
        <v>192</v>
      </c>
      <c r="AU653" s="161" t="s">
        <v>85</v>
      </c>
      <c r="AV653" s="13" t="s">
        <v>85</v>
      </c>
      <c r="AW653" s="13" t="s">
        <v>33</v>
      </c>
      <c r="AX653" s="13" t="s">
        <v>77</v>
      </c>
      <c r="AY653" s="161" t="s">
        <v>184</v>
      </c>
    </row>
    <row r="654" spans="1:65" s="13" customFormat="1" ht="11.25">
      <c r="B654" s="159"/>
      <c r="D654" s="160" t="s">
        <v>192</v>
      </c>
      <c r="E654" s="161" t="s">
        <v>1</v>
      </c>
      <c r="F654" s="162" t="s">
        <v>258</v>
      </c>
      <c r="H654" s="163">
        <v>80.64</v>
      </c>
      <c r="I654" s="164"/>
      <c r="L654" s="159"/>
      <c r="M654" s="165"/>
      <c r="N654" s="166"/>
      <c r="O654" s="166"/>
      <c r="P654" s="166"/>
      <c r="Q654" s="166"/>
      <c r="R654" s="166"/>
      <c r="S654" s="166"/>
      <c r="T654" s="167"/>
      <c r="AT654" s="161" t="s">
        <v>192</v>
      </c>
      <c r="AU654" s="161" t="s">
        <v>85</v>
      </c>
      <c r="AV654" s="13" t="s">
        <v>85</v>
      </c>
      <c r="AW654" s="13" t="s">
        <v>33</v>
      </c>
      <c r="AX654" s="13" t="s">
        <v>77</v>
      </c>
      <c r="AY654" s="161" t="s">
        <v>184</v>
      </c>
    </row>
    <row r="655" spans="1:65" s="13" customFormat="1" ht="11.25">
      <c r="B655" s="159"/>
      <c r="D655" s="160" t="s">
        <v>192</v>
      </c>
      <c r="E655" s="161" t="s">
        <v>1</v>
      </c>
      <c r="F655" s="162" t="s">
        <v>259</v>
      </c>
      <c r="H655" s="163">
        <v>53.94</v>
      </c>
      <c r="I655" s="164"/>
      <c r="L655" s="159"/>
      <c r="M655" s="165"/>
      <c r="N655" s="166"/>
      <c r="O655" s="166"/>
      <c r="P655" s="166"/>
      <c r="Q655" s="166"/>
      <c r="R655" s="166"/>
      <c r="S655" s="166"/>
      <c r="T655" s="167"/>
      <c r="AT655" s="161" t="s">
        <v>192</v>
      </c>
      <c r="AU655" s="161" t="s">
        <v>85</v>
      </c>
      <c r="AV655" s="13" t="s">
        <v>85</v>
      </c>
      <c r="AW655" s="13" t="s">
        <v>33</v>
      </c>
      <c r="AX655" s="13" t="s">
        <v>77</v>
      </c>
      <c r="AY655" s="161" t="s">
        <v>184</v>
      </c>
    </row>
    <row r="656" spans="1:65" s="13" customFormat="1" ht="11.25">
      <c r="B656" s="159"/>
      <c r="D656" s="160" t="s">
        <v>192</v>
      </c>
      <c r="E656" s="161" t="s">
        <v>1</v>
      </c>
      <c r="F656" s="162" t="s">
        <v>260</v>
      </c>
      <c r="H656" s="163">
        <v>55.14</v>
      </c>
      <c r="I656" s="164"/>
      <c r="L656" s="159"/>
      <c r="M656" s="165"/>
      <c r="N656" s="166"/>
      <c r="O656" s="166"/>
      <c r="P656" s="166"/>
      <c r="Q656" s="166"/>
      <c r="R656" s="166"/>
      <c r="S656" s="166"/>
      <c r="T656" s="167"/>
      <c r="AT656" s="161" t="s">
        <v>192</v>
      </c>
      <c r="AU656" s="161" t="s">
        <v>85</v>
      </c>
      <c r="AV656" s="13" t="s">
        <v>85</v>
      </c>
      <c r="AW656" s="13" t="s">
        <v>33</v>
      </c>
      <c r="AX656" s="13" t="s">
        <v>77</v>
      </c>
      <c r="AY656" s="161" t="s">
        <v>184</v>
      </c>
    </row>
    <row r="657" spans="1:65" s="13" customFormat="1" ht="11.25">
      <c r="B657" s="159"/>
      <c r="D657" s="160" t="s">
        <v>192</v>
      </c>
      <c r="E657" s="161" t="s">
        <v>1</v>
      </c>
      <c r="F657" s="162" t="s">
        <v>261</v>
      </c>
      <c r="H657" s="163">
        <v>44.7</v>
      </c>
      <c r="I657" s="164"/>
      <c r="L657" s="159"/>
      <c r="M657" s="165"/>
      <c r="N657" s="166"/>
      <c r="O657" s="166"/>
      <c r="P657" s="166"/>
      <c r="Q657" s="166"/>
      <c r="R657" s="166"/>
      <c r="S657" s="166"/>
      <c r="T657" s="167"/>
      <c r="AT657" s="161" t="s">
        <v>192</v>
      </c>
      <c r="AU657" s="161" t="s">
        <v>85</v>
      </c>
      <c r="AV657" s="13" t="s">
        <v>85</v>
      </c>
      <c r="AW657" s="13" t="s">
        <v>33</v>
      </c>
      <c r="AX657" s="13" t="s">
        <v>77</v>
      </c>
      <c r="AY657" s="161" t="s">
        <v>184</v>
      </c>
    </row>
    <row r="658" spans="1:65" s="13" customFormat="1" ht="11.25">
      <c r="B658" s="159"/>
      <c r="D658" s="160" t="s">
        <v>192</v>
      </c>
      <c r="E658" s="161" t="s">
        <v>1</v>
      </c>
      <c r="F658" s="162" t="s">
        <v>262</v>
      </c>
      <c r="H658" s="163">
        <v>44.76</v>
      </c>
      <c r="I658" s="164"/>
      <c r="L658" s="159"/>
      <c r="M658" s="165"/>
      <c r="N658" s="166"/>
      <c r="O658" s="166"/>
      <c r="P658" s="166"/>
      <c r="Q658" s="166"/>
      <c r="R658" s="166"/>
      <c r="S658" s="166"/>
      <c r="T658" s="167"/>
      <c r="AT658" s="161" t="s">
        <v>192</v>
      </c>
      <c r="AU658" s="161" t="s">
        <v>85</v>
      </c>
      <c r="AV658" s="13" t="s">
        <v>85</v>
      </c>
      <c r="AW658" s="13" t="s">
        <v>33</v>
      </c>
      <c r="AX658" s="13" t="s">
        <v>77</v>
      </c>
      <c r="AY658" s="161" t="s">
        <v>184</v>
      </c>
    </row>
    <row r="659" spans="1:65" s="14" customFormat="1" ht="11.25">
      <c r="B659" s="168"/>
      <c r="D659" s="160" t="s">
        <v>192</v>
      </c>
      <c r="E659" s="169" t="s">
        <v>1</v>
      </c>
      <c r="F659" s="170" t="s">
        <v>966</v>
      </c>
      <c r="H659" s="171">
        <v>714.95000000000016</v>
      </c>
      <c r="I659" s="172"/>
      <c r="L659" s="168"/>
      <c r="M659" s="173"/>
      <c r="N659" s="174"/>
      <c r="O659" s="174"/>
      <c r="P659" s="174"/>
      <c r="Q659" s="174"/>
      <c r="R659" s="174"/>
      <c r="S659" s="174"/>
      <c r="T659" s="175"/>
      <c r="AT659" s="169" t="s">
        <v>192</v>
      </c>
      <c r="AU659" s="169" t="s">
        <v>85</v>
      </c>
      <c r="AV659" s="14" t="s">
        <v>88</v>
      </c>
      <c r="AW659" s="14" t="s">
        <v>33</v>
      </c>
      <c r="AX659" s="14" t="s">
        <v>77</v>
      </c>
      <c r="AY659" s="169" t="s">
        <v>184</v>
      </c>
    </row>
    <row r="660" spans="1:65" s="13" customFormat="1" ht="11.25">
      <c r="B660" s="159"/>
      <c r="D660" s="160" t="s">
        <v>192</v>
      </c>
      <c r="E660" s="161" t="s">
        <v>1</v>
      </c>
      <c r="F660" s="162" t="s">
        <v>571</v>
      </c>
      <c r="H660" s="163">
        <v>297.56</v>
      </c>
      <c r="I660" s="164"/>
      <c r="L660" s="159"/>
      <c r="M660" s="165"/>
      <c r="N660" s="166"/>
      <c r="O660" s="166"/>
      <c r="P660" s="166"/>
      <c r="Q660" s="166"/>
      <c r="R660" s="166"/>
      <c r="S660" s="166"/>
      <c r="T660" s="167"/>
      <c r="AT660" s="161" t="s">
        <v>192</v>
      </c>
      <c r="AU660" s="161" t="s">
        <v>85</v>
      </c>
      <c r="AV660" s="13" t="s">
        <v>85</v>
      </c>
      <c r="AW660" s="13" t="s">
        <v>33</v>
      </c>
      <c r="AX660" s="13" t="s">
        <v>77</v>
      </c>
      <c r="AY660" s="161" t="s">
        <v>184</v>
      </c>
    </row>
    <row r="661" spans="1:65" s="13" customFormat="1" ht="11.25">
      <c r="B661" s="159"/>
      <c r="D661" s="160" t="s">
        <v>192</v>
      </c>
      <c r="E661" s="161" t="s">
        <v>1</v>
      </c>
      <c r="F661" s="162" t="s">
        <v>135</v>
      </c>
      <c r="H661" s="163">
        <v>11.6</v>
      </c>
      <c r="I661" s="164"/>
      <c r="L661" s="159"/>
      <c r="M661" s="165"/>
      <c r="N661" s="166"/>
      <c r="O661" s="166"/>
      <c r="P661" s="166"/>
      <c r="Q661" s="166"/>
      <c r="R661" s="166"/>
      <c r="S661" s="166"/>
      <c r="T661" s="167"/>
      <c r="AT661" s="161" t="s">
        <v>192</v>
      </c>
      <c r="AU661" s="161" t="s">
        <v>85</v>
      </c>
      <c r="AV661" s="13" t="s">
        <v>85</v>
      </c>
      <c r="AW661" s="13" t="s">
        <v>33</v>
      </c>
      <c r="AX661" s="13" t="s">
        <v>77</v>
      </c>
      <c r="AY661" s="161" t="s">
        <v>184</v>
      </c>
    </row>
    <row r="662" spans="1:65" s="14" customFormat="1" ht="11.25">
      <c r="B662" s="168"/>
      <c r="D662" s="160" t="s">
        <v>192</v>
      </c>
      <c r="E662" s="169" t="s">
        <v>1</v>
      </c>
      <c r="F662" s="170" t="s">
        <v>967</v>
      </c>
      <c r="H662" s="171">
        <v>309.16000000000003</v>
      </c>
      <c r="I662" s="172"/>
      <c r="L662" s="168"/>
      <c r="M662" s="173"/>
      <c r="N662" s="174"/>
      <c r="O662" s="174"/>
      <c r="P662" s="174"/>
      <c r="Q662" s="174"/>
      <c r="R662" s="174"/>
      <c r="S662" s="174"/>
      <c r="T662" s="175"/>
      <c r="AT662" s="169" t="s">
        <v>192</v>
      </c>
      <c r="AU662" s="169" t="s">
        <v>85</v>
      </c>
      <c r="AV662" s="14" t="s">
        <v>88</v>
      </c>
      <c r="AW662" s="14" t="s">
        <v>33</v>
      </c>
      <c r="AX662" s="14" t="s">
        <v>77</v>
      </c>
      <c r="AY662" s="169" t="s">
        <v>184</v>
      </c>
    </row>
    <row r="663" spans="1:65" s="13" customFormat="1" ht="11.25">
      <c r="B663" s="159"/>
      <c r="D663" s="160" t="s">
        <v>192</v>
      </c>
      <c r="E663" s="161" t="s">
        <v>1</v>
      </c>
      <c r="F663" s="162" t="s">
        <v>968</v>
      </c>
      <c r="H663" s="163">
        <v>565.65</v>
      </c>
      <c r="I663" s="164"/>
      <c r="L663" s="159"/>
      <c r="M663" s="165"/>
      <c r="N663" s="166"/>
      <c r="O663" s="166"/>
      <c r="P663" s="166"/>
      <c r="Q663" s="166"/>
      <c r="R663" s="166"/>
      <c r="S663" s="166"/>
      <c r="T663" s="167"/>
      <c r="AT663" s="161" t="s">
        <v>192</v>
      </c>
      <c r="AU663" s="161" t="s">
        <v>85</v>
      </c>
      <c r="AV663" s="13" t="s">
        <v>85</v>
      </c>
      <c r="AW663" s="13" t="s">
        <v>33</v>
      </c>
      <c r="AX663" s="13" t="s">
        <v>77</v>
      </c>
      <c r="AY663" s="161" t="s">
        <v>184</v>
      </c>
    </row>
    <row r="664" spans="1:65" s="13" customFormat="1" ht="11.25">
      <c r="B664" s="159"/>
      <c r="D664" s="160" t="s">
        <v>192</v>
      </c>
      <c r="E664" s="161" t="s">
        <v>1</v>
      </c>
      <c r="F664" s="162" t="s">
        <v>126</v>
      </c>
      <c r="H664" s="163">
        <v>7.56</v>
      </c>
      <c r="I664" s="164"/>
      <c r="L664" s="159"/>
      <c r="M664" s="165"/>
      <c r="N664" s="166"/>
      <c r="O664" s="166"/>
      <c r="P664" s="166"/>
      <c r="Q664" s="166"/>
      <c r="R664" s="166"/>
      <c r="S664" s="166"/>
      <c r="T664" s="167"/>
      <c r="AT664" s="161" t="s">
        <v>192</v>
      </c>
      <c r="AU664" s="161" t="s">
        <v>85</v>
      </c>
      <c r="AV664" s="13" t="s">
        <v>85</v>
      </c>
      <c r="AW664" s="13" t="s">
        <v>33</v>
      </c>
      <c r="AX664" s="13" t="s">
        <v>77</v>
      </c>
      <c r="AY664" s="161" t="s">
        <v>184</v>
      </c>
    </row>
    <row r="665" spans="1:65" s="14" customFormat="1" ht="11.25">
      <c r="B665" s="168"/>
      <c r="D665" s="160" t="s">
        <v>192</v>
      </c>
      <c r="E665" s="169" t="s">
        <v>1</v>
      </c>
      <c r="F665" s="170" t="s">
        <v>969</v>
      </c>
      <c r="H665" s="171">
        <v>573.20999999999992</v>
      </c>
      <c r="I665" s="172"/>
      <c r="L665" s="168"/>
      <c r="M665" s="173"/>
      <c r="N665" s="174"/>
      <c r="O665" s="174"/>
      <c r="P665" s="174"/>
      <c r="Q665" s="174"/>
      <c r="R665" s="174"/>
      <c r="S665" s="174"/>
      <c r="T665" s="175"/>
      <c r="AT665" s="169" t="s">
        <v>192</v>
      </c>
      <c r="AU665" s="169" t="s">
        <v>85</v>
      </c>
      <c r="AV665" s="14" t="s">
        <v>88</v>
      </c>
      <c r="AW665" s="14" t="s">
        <v>33</v>
      </c>
      <c r="AX665" s="14" t="s">
        <v>77</v>
      </c>
      <c r="AY665" s="169" t="s">
        <v>184</v>
      </c>
    </row>
    <row r="666" spans="1:65" s="15" customFormat="1" ht="11.25">
      <c r="B666" s="186"/>
      <c r="D666" s="160" t="s">
        <v>192</v>
      </c>
      <c r="E666" s="187" t="s">
        <v>1</v>
      </c>
      <c r="F666" s="188" t="s">
        <v>282</v>
      </c>
      <c r="H666" s="189">
        <v>1597.3200000000002</v>
      </c>
      <c r="I666" s="190"/>
      <c r="L666" s="186"/>
      <c r="M666" s="191"/>
      <c r="N666" s="192"/>
      <c r="O666" s="192"/>
      <c r="P666" s="192"/>
      <c r="Q666" s="192"/>
      <c r="R666" s="192"/>
      <c r="S666" s="192"/>
      <c r="T666" s="193"/>
      <c r="AT666" s="187" t="s">
        <v>192</v>
      </c>
      <c r="AU666" s="187" t="s">
        <v>85</v>
      </c>
      <c r="AV666" s="15" t="s">
        <v>91</v>
      </c>
      <c r="AW666" s="15" t="s">
        <v>33</v>
      </c>
      <c r="AX666" s="15" t="s">
        <v>8</v>
      </c>
      <c r="AY666" s="187" t="s">
        <v>184</v>
      </c>
    </row>
    <row r="667" spans="1:65" s="2" customFormat="1" ht="24.2" customHeight="1">
      <c r="A667" s="33"/>
      <c r="B667" s="145"/>
      <c r="C667" s="146" t="s">
        <v>970</v>
      </c>
      <c r="D667" s="146" t="s">
        <v>186</v>
      </c>
      <c r="E667" s="147" t="s">
        <v>971</v>
      </c>
      <c r="F667" s="148" t="s">
        <v>972</v>
      </c>
      <c r="G667" s="149" t="s">
        <v>246</v>
      </c>
      <c r="H667" s="150">
        <v>1597.32</v>
      </c>
      <c r="I667" s="151"/>
      <c r="J667" s="152">
        <f>ROUND(I667*H667,0)</f>
        <v>0</v>
      </c>
      <c r="K667" s="148" t="s">
        <v>190</v>
      </c>
      <c r="L667" s="34"/>
      <c r="M667" s="153" t="s">
        <v>1</v>
      </c>
      <c r="N667" s="154" t="s">
        <v>42</v>
      </c>
      <c r="O667" s="59"/>
      <c r="P667" s="155">
        <f>O667*H667</f>
        <v>0</v>
      </c>
      <c r="Q667" s="155">
        <v>2.8600000000000001E-4</v>
      </c>
      <c r="R667" s="155">
        <f>Q667*H667</f>
        <v>0.45683351999999999</v>
      </c>
      <c r="S667" s="155">
        <v>0</v>
      </c>
      <c r="T667" s="156">
        <f>S667*H667</f>
        <v>0</v>
      </c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R667" s="157" t="s">
        <v>298</v>
      </c>
      <c r="AT667" s="157" t="s">
        <v>186</v>
      </c>
      <c r="AU667" s="157" t="s">
        <v>85</v>
      </c>
      <c r="AY667" s="18" t="s">
        <v>184</v>
      </c>
      <c r="BE667" s="158">
        <f>IF(N667="základní",J667,0)</f>
        <v>0</v>
      </c>
      <c r="BF667" s="158">
        <f>IF(N667="snížená",J667,0)</f>
        <v>0</v>
      </c>
      <c r="BG667" s="158">
        <f>IF(N667="zákl. přenesená",J667,0)</f>
        <v>0</v>
      </c>
      <c r="BH667" s="158">
        <f>IF(N667="sníž. přenesená",J667,0)</f>
        <v>0</v>
      </c>
      <c r="BI667" s="158">
        <f>IF(N667="nulová",J667,0)</f>
        <v>0</v>
      </c>
      <c r="BJ667" s="18" t="s">
        <v>8</v>
      </c>
      <c r="BK667" s="158">
        <f>ROUND(I667*H667,0)</f>
        <v>0</v>
      </c>
      <c r="BL667" s="18" t="s">
        <v>298</v>
      </c>
      <c r="BM667" s="157" t="s">
        <v>973</v>
      </c>
    </row>
    <row r="668" spans="1:65" s="13" customFormat="1" ht="11.25">
      <c r="B668" s="159"/>
      <c r="D668" s="160" t="s">
        <v>192</v>
      </c>
      <c r="E668" s="161" t="s">
        <v>1</v>
      </c>
      <c r="F668" s="162" t="s">
        <v>974</v>
      </c>
      <c r="H668" s="163">
        <v>0</v>
      </c>
      <c r="I668" s="164"/>
      <c r="L668" s="159"/>
      <c r="M668" s="165"/>
      <c r="N668" s="166"/>
      <c r="O668" s="166"/>
      <c r="P668" s="166"/>
      <c r="Q668" s="166"/>
      <c r="R668" s="166"/>
      <c r="S668" s="166"/>
      <c r="T668" s="167"/>
      <c r="AT668" s="161" t="s">
        <v>192</v>
      </c>
      <c r="AU668" s="161" t="s">
        <v>85</v>
      </c>
      <c r="AV668" s="13" t="s">
        <v>85</v>
      </c>
      <c r="AW668" s="13" t="s">
        <v>33</v>
      </c>
      <c r="AX668" s="13" t="s">
        <v>77</v>
      </c>
      <c r="AY668" s="161" t="s">
        <v>184</v>
      </c>
    </row>
    <row r="669" spans="1:65" s="14" customFormat="1" ht="11.25">
      <c r="B669" s="168"/>
      <c r="D669" s="160" t="s">
        <v>192</v>
      </c>
      <c r="E669" s="169" t="s">
        <v>1</v>
      </c>
      <c r="F669" s="170" t="s">
        <v>965</v>
      </c>
      <c r="H669" s="171">
        <v>0</v>
      </c>
      <c r="I669" s="172"/>
      <c r="L669" s="168"/>
      <c r="M669" s="173"/>
      <c r="N669" s="174"/>
      <c r="O669" s="174"/>
      <c r="P669" s="174"/>
      <c r="Q669" s="174"/>
      <c r="R669" s="174"/>
      <c r="S669" s="174"/>
      <c r="T669" s="175"/>
      <c r="AT669" s="169" t="s">
        <v>192</v>
      </c>
      <c r="AU669" s="169" t="s">
        <v>85</v>
      </c>
      <c r="AV669" s="14" t="s">
        <v>88</v>
      </c>
      <c r="AW669" s="14" t="s">
        <v>33</v>
      </c>
      <c r="AX669" s="14" t="s">
        <v>77</v>
      </c>
      <c r="AY669" s="169" t="s">
        <v>184</v>
      </c>
    </row>
    <row r="670" spans="1:65" s="13" customFormat="1" ht="11.25">
      <c r="B670" s="159"/>
      <c r="D670" s="160" t="s">
        <v>192</v>
      </c>
      <c r="E670" s="161" t="s">
        <v>1</v>
      </c>
      <c r="F670" s="162" t="s">
        <v>253</v>
      </c>
      <c r="H670" s="163">
        <v>124.25</v>
      </c>
      <c r="I670" s="164"/>
      <c r="L670" s="159"/>
      <c r="M670" s="165"/>
      <c r="N670" s="166"/>
      <c r="O670" s="166"/>
      <c r="P670" s="166"/>
      <c r="Q670" s="166"/>
      <c r="R670" s="166"/>
      <c r="S670" s="166"/>
      <c r="T670" s="167"/>
      <c r="AT670" s="161" t="s">
        <v>192</v>
      </c>
      <c r="AU670" s="161" t="s">
        <v>85</v>
      </c>
      <c r="AV670" s="13" t="s">
        <v>85</v>
      </c>
      <c r="AW670" s="13" t="s">
        <v>33</v>
      </c>
      <c r="AX670" s="13" t="s">
        <v>77</v>
      </c>
      <c r="AY670" s="161" t="s">
        <v>184</v>
      </c>
    </row>
    <row r="671" spans="1:65" s="13" customFormat="1" ht="11.25">
      <c r="B671" s="159"/>
      <c r="D671" s="160" t="s">
        <v>192</v>
      </c>
      <c r="E671" s="161" t="s">
        <v>1</v>
      </c>
      <c r="F671" s="162" t="s">
        <v>254</v>
      </c>
      <c r="H671" s="163">
        <v>92.1</v>
      </c>
      <c r="I671" s="164"/>
      <c r="L671" s="159"/>
      <c r="M671" s="165"/>
      <c r="N671" s="166"/>
      <c r="O671" s="166"/>
      <c r="P671" s="166"/>
      <c r="Q671" s="166"/>
      <c r="R671" s="166"/>
      <c r="S671" s="166"/>
      <c r="T671" s="167"/>
      <c r="AT671" s="161" t="s">
        <v>192</v>
      </c>
      <c r="AU671" s="161" t="s">
        <v>85</v>
      </c>
      <c r="AV671" s="13" t="s">
        <v>85</v>
      </c>
      <c r="AW671" s="13" t="s">
        <v>33</v>
      </c>
      <c r="AX671" s="13" t="s">
        <v>77</v>
      </c>
      <c r="AY671" s="161" t="s">
        <v>184</v>
      </c>
    </row>
    <row r="672" spans="1:65" s="13" customFormat="1" ht="11.25">
      <c r="B672" s="159"/>
      <c r="D672" s="160" t="s">
        <v>192</v>
      </c>
      <c r="E672" s="161" t="s">
        <v>1</v>
      </c>
      <c r="F672" s="162" t="s">
        <v>255</v>
      </c>
      <c r="H672" s="163">
        <v>69</v>
      </c>
      <c r="I672" s="164"/>
      <c r="L672" s="159"/>
      <c r="M672" s="165"/>
      <c r="N672" s="166"/>
      <c r="O672" s="166"/>
      <c r="P672" s="166"/>
      <c r="Q672" s="166"/>
      <c r="R672" s="166"/>
      <c r="S672" s="166"/>
      <c r="T672" s="167"/>
      <c r="AT672" s="161" t="s">
        <v>192</v>
      </c>
      <c r="AU672" s="161" t="s">
        <v>85</v>
      </c>
      <c r="AV672" s="13" t="s">
        <v>85</v>
      </c>
      <c r="AW672" s="13" t="s">
        <v>33</v>
      </c>
      <c r="AX672" s="13" t="s">
        <v>77</v>
      </c>
      <c r="AY672" s="161" t="s">
        <v>184</v>
      </c>
    </row>
    <row r="673" spans="2:63" s="13" customFormat="1" ht="11.25">
      <c r="B673" s="159"/>
      <c r="D673" s="160" t="s">
        <v>192</v>
      </c>
      <c r="E673" s="161" t="s">
        <v>1</v>
      </c>
      <c r="F673" s="162" t="s">
        <v>256</v>
      </c>
      <c r="H673" s="163">
        <v>73.92</v>
      </c>
      <c r="I673" s="164"/>
      <c r="L673" s="159"/>
      <c r="M673" s="165"/>
      <c r="N673" s="166"/>
      <c r="O673" s="166"/>
      <c r="P673" s="166"/>
      <c r="Q673" s="166"/>
      <c r="R673" s="166"/>
      <c r="S673" s="166"/>
      <c r="T673" s="167"/>
      <c r="AT673" s="161" t="s">
        <v>192</v>
      </c>
      <c r="AU673" s="161" t="s">
        <v>85</v>
      </c>
      <c r="AV673" s="13" t="s">
        <v>85</v>
      </c>
      <c r="AW673" s="13" t="s">
        <v>33</v>
      </c>
      <c r="AX673" s="13" t="s">
        <v>77</v>
      </c>
      <c r="AY673" s="161" t="s">
        <v>184</v>
      </c>
    </row>
    <row r="674" spans="2:63" s="13" customFormat="1" ht="11.25">
      <c r="B674" s="159"/>
      <c r="D674" s="160" t="s">
        <v>192</v>
      </c>
      <c r="E674" s="161" t="s">
        <v>1</v>
      </c>
      <c r="F674" s="162" t="s">
        <v>257</v>
      </c>
      <c r="H674" s="163">
        <v>76.5</v>
      </c>
      <c r="I674" s="164"/>
      <c r="L674" s="159"/>
      <c r="M674" s="165"/>
      <c r="N674" s="166"/>
      <c r="O674" s="166"/>
      <c r="P674" s="166"/>
      <c r="Q674" s="166"/>
      <c r="R674" s="166"/>
      <c r="S674" s="166"/>
      <c r="T674" s="167"/>
      <c r="AT674" s="161" t="s">
        <v>192</v>
      </c>
      <c r="AU674" s="161" t="s">
        <v>85</v>
      </c>
      <c r="AV674" s="13" t="s">
        <v>85</v>
      </c>
      <c r="AW674" s="13" t="s">
        <v>33</v>
      </c>
      <c r="AX674" s="13" t="s">
        <v>77</v>
      </c>
      <c r="AY674" s="161" t="s">
        <v>184</v>
      </c>
    </row>
    <row r="675" spans="2:63" s="13" customFormat="1" ht="11.25">
      <c r="B675" s="159"/>
      <c r="D675" s="160" t="s">
        <v>192</v>
      </c>
      <c r="E675" s="161" t="s">
        <v>1</v>
      </c>
      <c r="F675" s="162" t="s">
        <v>258</v>
      </c>
      <c r="H675" s="163">
        <v>80.64</v>
      </c>
      <c r="I675" s="164"/>
      <c r="L675" s="159"/>
      <c r="M675" s="165"/>
      <c r="N675" s="166"/>
      <c r="O675" s="166"/>
      <c r="P675" s="166"/>
      <c r="Q675" s="166"/>
      <c r="R675" s="166"/>
      <c r="S675" s="166"/>
      <c r="T675" s="167"/>
      <c r="AT675" s="161" t="s">
        <v>192</v>
      </c>
      <c r="AU675" s="161" t="s">
        <v>85</v>
      </c>
      <c r="AV675" s="13" t="s">
        <v>85</v>
      </c>
      <c r="AW675" s="13" t="s">
        <v>33</v>
      </c>
      <c r="AX675" s="13" t="s">
        <v>77</v>
      </c>
      <c r="AY675" s="161" t="s">
        <v>184</v>
      </c>
    </row>
    <row r="676" spans="2:63" s="13" customFormat="1" ht="11.25">
      <c r="B676" s="159"/>
      <c r="D676" s="160" t="s">
        <v>192</v>
      </c>
      <c r="E676" s="161" t="s">
        <v>1</v>
      </c>
      <c r="F676" s="162" t="s">
        <v>259</v>
      </c>
      <c r="H676" s="163">
        <v>53.94</v>
      </c>
      <c r="I676" s="164"/>
      <c r="L676" s="159"/>
      <c r="M676" s="165"/>
      <c r="N676" s="166"/>
      <c r="O676" s="166"/>
      <c r="P676" s="166"/>
      <c r="Q676" s="166"/>
      <c r="R676" s="166"/>
      <c r="S676" s="166"/>
      <c r="T676" s="167"/>
      <c r="AT676" s="161" t="s">
        <v>192</v>
      </c>
      <c r="AU676" s="161" t="s">
        <v>85</v>
      </c>
      <c r="AV676" s="13" t="s">
        <v>85</v>
      </c>
      <c r="AW676" s="13" t="s">
        <v>33</v>
      </c>
      <c r="AX676" s="13" t="s">
        <v>77</v>
      </c>
      <c r="AY676" s="161" t="s">
        <v>184</v>
      </c>
    </row>
    <row r="677" spans="2:63" s="13" customFormat="1" ht="11.25">
      <c r="B677" s="159"/>
      <c r="D677" s="160" t="s">
        <v>192</v>
      </c>
      <c r="E677" s="161" t="s">
        <v>1</v>
      </c>
      <c r="F677" s="162" t="s">
        <v>260</v>
      </c>
      <c r="H677" s="163">
        <v>55.14</v>
      </c>
      <c r="I677" s="164"/>
      <c r="L677" s="159"/>
      <c r="M677" s="165"/>
      <c r="N677" s="166"/>
      <c r="O677" s="166"/>
      <c r="P677" s="166"/>
      <c r="Q677" s="166"/>
      <c r="R677" s="166"/>
      <c r="S677" s="166"/>
      <c r="T677" s="167"/>
      <c r="AT677" s="161" t="s">
        <v>192</v>
      </c>
      <c r="AU677" s="161" t="s">
        <v>85</v>
      </c>
      <c r="AV677" s="13" t="s">
        <v>85</v>
      </c>
      <c r="AW677" s="13" t="s">
        <v>33</v>
      </c>
      <c r="AX677" s="13" t="s">
        <v>77</v>
      </c>
      <c r="AY677" s="161" t="s">
        <v>184</v>
      </c>
    </row>
    <row r="678" spans="2:63" s="13" customFormat="1" ht="11.25">
      <c r="B678" s="159"/>
      <c r="D678" s="160" t="s">
        <v>192</v>
      </c>
      <c r="E678" s="161" t="s">
        <v>1</v>
      </c>
      <c r="F678" s="162" t="s">
        <v>261</v>
      </c>
      <c r="H678" s="163">
        <v>44.7</v>
      </c>
      <c r="I678" s="164"/>
      <c r="L678" s="159"/>
      <c r="M678" s="165"/>
      <c r="N678" s="166"/>
      <c r="O678" s="166"/>
      <c r="P678" s="166"/>
      <c r="Q678" s="166"/>
      <c r="R678" s="166"/>
      <c r="S678" s="166"/>
      <c r="T678" s="167"/>
      <c r="AT678" s="161" t="s">
        <v>192</v>
      </c>
      <c r="AU678" s="161" t="s">
        <v>85</v>
      </c>
      <c r="AV678" s="13" t="s">
        <v>85</v>
      </c>
      <c r="AW678" s="13" t="s">
        <v>33</v>
      </c>
      <c r="AX678" s="13" t="s">
        <v>77</v>
      </c>
      <c r="AY678" s="161" t="s">
        <v>184</v>
      </c>
    </row>
    <row r="679" spans="2:63" s="13" customFormat="1" ht="11.25">
      <c r="B679" s="159"/>
      <c r="D679" s="160" t="s">
        <v>192</v>
      </c>
      <c r="E679" s="161" t="s">
        <v>1</v>
      </c>
      <c r="F679" s="162" t="s">
        <v>262</v>
      </c>
      <c r="H679" s="163">
        <v>44.76</v>
      </c>
      <c r="I679" s="164"/>
      <c r="L679" s="159"/>
      <c r="M679" s="165"/>
      <c r="N679" s="166"/>
      <c r="O679" s="166"/>
      <c r="P679" s="166"/>
      <c r="Q679" s="166"/>
      <c r="R679" s="166"/>
      <c r="S679" s="166"/>
      <c r="T679" s="167"/>
      <c r="AT679" s="161" t="s">
        <v>192</v>
      </c>
      <c r="AU679" s="161" t="s">
        <v>85</v>
      </c>
      <c r="AV679" s="13" t="s">
        <v>85</v>
      </c>
      <c r="AW679" s="13" t="s">
        <v>33</v>
      </c>
      <c r="AX679" s="13" t="s">
        <v>77</v>
      </c>
      <c r="AY679" s="161" t="s">
        <v>184</v>
      </c>
    </row>
    <row r="680" spans="2:63" s="14" customFormat="1" ht="11.25">
      <c r="B680" s="168"/>
      <c r="D680" s="160" t="s">
        <v>192</v>
      </c>
      <c r="E680" s="169" t="s">
        <v>1</v>
      </c>
      <c r="F680" s="170" t="s">
        <v>966</v>
      </c>
      <c r="H680" s="171">
        <v>714.95000000000016</v>
      </c>
      <c r="I680" s="172"/>
      <c r="L680" s="168"/>
      <c r="M680" s="173"/>
      <c r="N680" s="174"/>
      <c r="O680" s="174"/>
      <c r="P680" s="174"/>
      <c r="Q680" s="174"/>
      <c r="R680" s="174"/>
      <c r="S680" s="174"/>
      <c r="T680" s="175"/>
      <c r="AT680" s="169" t="s">
        <v>192</v>
      </c>
      <c r="AU680" s="169" t="s">
        <v>85</v>
      </c>
      <c r="AV680" s="14" t="s">
        <v>88</v>
      </c>
      <c r="AW680" s="14" t="s">
        <v>33</v>
      </c>
      <c r="AX680" s="14" t="s">
        <v>77</v>
      </c>
      <c r="AY680" s="169" t="s">
        <v>184</v>
      </c>
    </row>
    <row r="681" spans="2:63" s="13" customFormat="1" ht="11.25">
      <c r="B681" s="159"/>
      <c r="D681" s="160" t="s">
        <v>192</v>
      </c>
      <c r="E681" s="161" t="s">
        <v>1</v>
      </c>
      <c r="F681" s="162" t="s">
        <v>571</v>
      </c>
      <c r="H681" s="163">
        <v>297.56</v>
      </c>
      <c r="I681" s="164"/>
      <c r="L681" s="159"/>
      <c r="M681" s="165"/>
      <c r="N681" s="166"/>
      <c r="O681" s="166"/>
      <c r="P681" s="166"/>
      <c r="Q681" s="166"/>
      <c r="R681" s="166"/>
      <c r="S681" s="166"/>
      <c r="T681" s="167"/>
      <c r="AT681" s="161" t="s">
        <v>192</v>
      </c>
      <c r="AU681" s="161" t="s">
        <v>85</v>
      </c>
      <c r="AV681" s="13" t="s">
        <v>85</v>
      </c>
      <c r="AW681" s="13" t="s">
        <v>33</v>
      </c>
      <c r="AX681" s="13" t="s">
        <v>77</v>
      </c>
      <c r="AY681" s="161" t="s">
        <v>184</v>
      </c>
    </row>
    <row r="682" spans="2:63" s="13" customFormat="1" ht="11.25">
      <c r="B682" s="159"/>
      <c r="D682" s="160" t="s">
        <v>192</v>
      </c>
      <c r="E682" s="161" t="s">
        <v>1</v>
      </c>
      <c r="F682" s="162" t="s">
        <v>135</v>
      </c>
      <c r="H682" s="163">
        <v>11.6</v>
      </c>
      <c r="I682" s="164"/>
      <c r="L682" s="159"/>
      <c r="M682" s="165"/>
      <c r="N682" s="166"/>
      <c r="O682" s="166"/>
      <c r="P682" s="166"/>
      <c r="Q682" s="166"/>
      <c r="R682" s="166"/>
      <c r="S682" s="166"/>
      <c r="T682" s="167"/>
      <c r="AT682" s="161" t="s">
        <v>192</v>
      </c>
      <c r="AU682" s="161" t="s">
        <v>85</v>
      </c>
      <c r="AV682" s="13" t="s">
        <v>85</v>
      </c>
      <c r="AW682" s="13" t="s">
        <v>33</v>
      </c>
      <c r="AX682" s="13" t="s">
        <v>77</v>
      </c>
      <c r="AY682" s="161" t="s">
        <v>184</v>
      </c>
    </row>
    <row r="683" spans="2:63" s="14" customFormat="1" ht="11.25">
      <c r="B683" s="168"/>
      <c r="D683" s="160" t="s">
        <v>192</v>
      </c>
      <c r="E683" s="169" t="s">
        <v>1</v>
      </c>
      <c r="F683" s="170" t="s">
        <v>967</v>
      </c>
      <c r="H683" s="171">
        <v>309.16000000000003</v>
      </c>
      <c r="I683" s="172"/>
      <c r="L683" s="168"/>
      <c r="M683" s="173"/>
      <c r="N683" s="174"/>
      <c r="O683" s="174"/>
      <c r="P683" s="174"/>
      <c r="Q683" s="174"/>
      <c r="R683" s="174"/>
      <c r="S683" s="174"/>
      <c r="T683" s="175"/>
      <c r="AT683" s="169" t="s">
        <v>192</v>
      </c>
      <c r="AU683" s="169" t="s">
        <v>85</v>
      </c>
      <c r="AV683" s="14" t="s">
        <v>88</v>
      </c>
      <c r="AW683" s="14" t="s">
        <v>33</v>
      </c>
      <c r="AX683" s="14" t="s">
        <v>77</v>
      </c>
      <c r="AY683" s="169" t="s">
        <v>184</v>
      </c>
    </row>
    <row r="684" spans="2:63" s="13" customFormat="1" ht="11.25">
      <c r="B684" s="159"/>
      <c r="D684" s="160" t="s">
        <v>192</v>
      </c>
      <c r="E684" s="161" t="s">
        <v>1</v>
      </c>
      <c r="F684" s="162" t="s">
        <v>968</v>
      </c>
      <c r="H684" s="163">
        <v>565.65</v>
      </c>
      <c r="I684" s="164"/>
      <c r="L684" s="159"/>
      <c r="M684" s="165"/>
      <c r="N684" s="166"/>
      <c r="O684" s="166"/>
      <c r="P684" s="166"/>
      <c r="Q684" s="166"/>
      <c r="R684" s="166"/>
      <c r="S684" s="166"/>
      <c r="T684" s="167"/>
      <c r="AT684" s="161" t="s">
        <v>192</v>
      </c>
      <c r="AU684" s="161" t="s">
        <v>85</v>
      </c>
      <c r="AV684" s="13" t="s">
        <v>85</v>
      </c>
      <c r="AW684" s="13" t="s">
        <v>33</v>
      </c>
      <c r="AX684" s="13" t="s">
        <v>77</v>
      </c>
      <c r="AY684" s="161" t="s">
        <v>184</v>
      </c>
    </row>
    <row r="685" spans="2:63" s="13" customFormat="1" ht="11.25">
      <c r="B685" s="159"/>
      <c r="D685" s="160" t="s">
        <v>192</v>
      </c>
      <c r="E685" s="161" t="s">
        <v>1</v>
      </c>
      <c r="F685" s="162" t="s">
        <v>126</v>
      </c>
      <c r="H685" s="163">
        <v>7.56</v>
      </c>
      <c r="I685" s="164"/>
      <c r="L685" s="159"/>
      <c r="M685" s="165"/>
      <c r="N685" s="166"/>
      <c r="O685" s="166"/>
      <c r="P685" s="166"/>
      <c r="Q685" s="166"/>
      <c r="R685" s="166"/>
      <c r="S685" s="166"/>
      <c r="T685" s="167"/>
      <c r="AT685" s="161" t="s">
        <v>192</v>
      </c>
      <c r="AU685" s="161" t="s">
        <v>85</v>
      </c>
      <c r="AV685" s="13" t="s">
        <v>85</v>
      </c>
      <c r="AW685" s="13" t="s">
        <v>33</v>
      </c>
      <c r="AX685" s="13" t="s">
        <v>77</v>
      </c>
      <c r="AY685" s="161" t="s">
        <v>184</v>
      </c>
    </row>
    <row r="686" spans="2:63" s="14" customFormat="1" ht="11.25">
      <c r="B686" s="168"/>
      <c r="D686" s="160" t="s">
        <v>192</v>
      </c>
      <c r="E686" s="169" t="s">
        <v>1</v>
      </c>
      <c r="F686" s="170" t="s">
        <v>969</v>
      </c>
      <c r="H686" s="171">
        <v>573.20999999999992</v>
      </c>
      <c r="I686" s="172"/>
      <c r="L686" s="168"/>
      <c r="M686" s="173"/>
      <c r="N686" s="174"/>
      <c r="O686" s="174"/>
      <c r="P686" s="174"/>
      <c r="Q686" s="174"/>
      <c r="R686" s="174"/>
      <c r="S686" s="174"/>
      <c r="T686" s="175"/>
      <c r="AT686" s="169" t="s">
        <v>192</v>
      </c>
      <c r="AU686" s="169" t="s">
        <v>85</v>
      </c>
      <c r="AV686" s="14" t="s">
        <v>88</v>
      </c>
      <c r="AW686" s="14" t="s">
        <v>33</v>
      </c>
      <c r="AX686" s="14" t="s">
        <v>77</v>
      </c>
      <c r="AY686" s="169" t="s">
        <v>184</v>
      </c>
    </row>
    <row r="687" spans="2:63" s="15" customFormat="1" ht="11.25">
      <c r="B687" s="186"/>
      <c r="D687" s="160" t="s">
        <v>192</v>
      </c>
      <c r="E687" s="187" t="s">
        <v>1</v>
      </c>
      <c r="F687" s="188" t="s">
        <v>282</v>
      </c>
      <c r="H687" s="189">
        <v>1597.3200000000002</v>
      </c>
      <c r="I687" s="190"/>
      <c r="L687" s="186"/>
      <c r="M687" s="191"/>
      <c r="N687" s="192"/>
      <c r="O687" s="192"/>
      <c r="P687" s="192"/>
      <c r="Q687" s="192"/>
      <c r="R687" s="192"/>
      <c r="S687" s="192"/>
      <c r="T687" s="193"/>
      <c r="AT687" s="187" t="s">
        <v>192</v>
      </c>
      <c r="AU687" s="187" t="s">
        <v>85</v>
      </c>
      <c r="AV687" s="15" t="s">
        <v>91</v>
      </c>
      <c r="AW687" s="15" t="s">
        <v>33</v>
      </c>
      <c r="AX687" s="15" t="s">
        <v>8</v>
      </c>
      <c r="AY687" s="187" t="s">
        <v>184</v>
      </c>
    </row>
    <row r="688" spans="2:63" s="12" customFormat="1" ht="25.9" customHeight="1">
      <c r="B688" s="132"/>
      <c r="D688" s="133" t="s">
        <v>76</v>
      </c>
      <c r="E688" s="134" t="s">
        <v>975</v>
      </c>
      <c r="F688" s="134" t="s">
        <v>976</v>
      </c>
      <c r="I688" s="135"/>
      <c r="J688" s="136">
        <f>BK688</f>
        <v>0</v>
      </c>
      <c r="L688" s="132"/>
      <c r="M688" s="137"/>
      <c r="N688" s="138"/>
      <c r="O688" s="138"/>
      <c r="P688" s="139">
        <f>SUM(P689:P690)</f>
        <v>0</v>
      </c>
      <c r="Q688" s="138"/>
      <c r="R688" s="139">
        <f>SUM(R689:R690)</f>
        <v>0</v>
      </c>
      <c r="S688" s="138"/>
      <c r="T688" s="140">
        <f>SUM(T689:T690)</f>
        <v>0</v>
      </c>
      <c r="AR688" s="133" t="s">
        <v>91</v>
      </c>
      <c r="AT688" s="141" t="s">
        <v>76</v>
      </c>
      <c r="AU688" s="141" t="s">
        <v>77</v>
      </c>
      <c r="AY688" s="133" t="s">
        <v>184</v>
      </c>
      <c r="BK688" s="142">
        <f>SUM(BK689:BK690)</f>
        <v>0</v>
      </c>
    </row>
    <row r="689" spans="1:65" s="2" customFormat="1" ht="14.45" customHeight="1">
      <c r="A689" s="33"/>
      <c r="B689" s="145"/>
      <c r="C689" s="146" t="s">
        <v>977</v>
      </c>
      <c r="D689" s="146" t="s">
        <v>186</v>
      </c>
      <c r="E689" s="147" t="s">
        <v>978</v>
      </c>
      <c r="F689" s="148" t="s">
        <v>979</v>
      </c>
      <c r="G689" s="149" t="s">
        <v>980</v>
      </c>
      <c r="H689" s="150">
        <v>100</v>
      </c>
      <c r="I689" s="151"/>
      <c r="J689" s="152">
        <f>ROUND(I689*H689,0)</f>
        <v>0</v>
      </c>
      <c r="K689" s="148" t="s">
        <v>190</v>
      </c>
      <c r="L689" s="34"/>
      <c r="M689" s="153" t="s">
        <v>1</v>
      </c>
      <c r="N689" s="154" t="s">
        <v>42</v>
      </c>
      <c r="O689" s="59"/>
      <c r="P689" s="155">
        <f>O689*H689</f>
        <v>0</v>
      </c>
      <c r="Q689" s="155">
        <v>0</v>
      </c>
      <c r="R689" s="155">
        <f>Q689*H689</f>
        <v>0</v>
      </c>
      <c r="S689" s="155">
        <v>0</v>
      </c>
      <c r="T689" s="156">
        <f>S689*H689</f>
        <v>0</v>
      </c>
      <c r="U689" s="33"/>
      <c r="V689" s="33"/>
      <c r="W689" s="33"/>
      <c r="X689" s="33"/>
      <c r="Y689" s="33"/>
      <c r="Z689" s="33"/>
      <c r="AA689" s="33"/>
      <c r="AB689" s="33"/>
      <c r="AC689" s="33"/>
      <c r="AD689" s="33"/>
      <c r="AE689" s="33"/>
      <c r="AR689" s="157" t="s">
        <v>981</v>
      </c>
      <c r="AT689" s="157" t="s">
        <v>186</v>
      </c>
      <c r="AU689" s="157" t="s">
        <v>8</v>
      </c>
      <c r="AY689" s="18" t="s">
        <v>184</v>
      </c>
      <c r="BE689" s="158">
        <f>IF(N689="základní",J689,0)</f>
        <v>0</v>
      </c>
      <c r="BF689" s="158">
        <f>IF(N689="snížená",J689,0)</f>
        <v>0</v>
      </c>
      <c r="BG689" s="158">
        <f>IF(N689="zákl. přenesená",J689,0)</f>
        <v>0</v>
      </c>
      <c r="BH689" s="158">
        <f>IF(N689="sníž. přenesená",J689,0)</f>
        <v>0</v>
      </c>
      <c r="BI689" s="158">
        <f>IF(N689="nulová",J689,0)</f>
        <v>0</v>
      </c>
      <c r="BJ689" s="18" t="s">
        <v>8</v>
      </c>
      <c r="BK689" s="158">
        <f>ROUND(I689*H689,0)</f>
        <v>0</v>
      </c>
      <c r="BL689" s="18" t="s">
        <v>981</v>
      </c>
      <c r="BM689" s="157" t="s">
        <v>982</v>
      </c>
    </row>
    <row r="690" spans="1:65" s="13" customFormat="1" ht="11.25">
      <c r="B690" s="159"/>
      <c r="D690" s="160" t="s">
        <v>192</v>
      </c>
      <c r="E690" s="161" t="s">
        <v>1</v>
      </c>
      <c r="F690" s="162" t="s">
        <v>983</v>
      </c>
      <c r="H690" s="163">
        <v>100</v>
      </c>
      <c r="I690" s="164"/>
      <c r="L690" s="159"/>
      <c r="M690" s="201"/>
      <c r="N690" s="202"/>
      <c r="O690" s="202"/>
      <c r="P690" s="202"/>
      <c r="Q690" s="202"/>
      <c r="R690" s="202"/>
      <c r="S690" s="202"/>
      <c r="T690" s="203"/>
      <c r="AT690" s="161" t="s">
        <v>192</v>
      </c>
      <c r="AU690" s="161" t="s">
        <v>8</v>
      </c>
      <c r="AV690" s="13" t="s">
        <v>85</v>
      </c>
      <c r="AW690" s="13" t="s">
        <v>33</v>
      </c>
      <c r="AX690" s="13" t="s">
        <v>8</v>
      </c>
      <c r="AY690" s="161" t="s">
        <v>184</v>
      </c>
    </row>
    <row r="691" spans="1:65" s="2" customFormat="1" ht="6.95" customHeight="1">
      <c r="A691" s="33"/>
      <c r="B691" s="48"/>
      <c r="C691" s="49"/>
      <c r="D691" s="49"/>
      <c r="E691" s="49"/>
      <c r="F691" s="49"/>
      <c r="G691" s="49"/>
      <c r="H691" s="49"/>
      <c r="I691" s="49"/>
      <c r="J691" s="49"/>
      <c r="K691" s="49"/>
      <c r="L691" s="34"/>
      <c r="M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</row>
  </sheetData>
  <autoFilter ref="C135:K690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87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104</v>
      </c>
      <c r="L4" s="21"/>
      <c r="M4" s="95" t="s">
        <v>11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258" t="str">
        <f>'Rekapitulace stavby'!K6</f>
        <v>Stavební úpravy 2.n.p. budovy SPOŠ D.K.n.L.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113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9" t="s">
        <v>984</v>
      </c>
      <c r="F9" s="260"/>
      <c r="G9" s="260"/>
      <c r="H9" s="26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19</v>
      </c>
      <c r="E11" s="33"/>
      <c r="F11" s="26" t="s">
        <v>1</v>
      </c>
      <c r="G11" s="33"/>
      <c r="H11" s="33"/>
      <c r="I11" s="28" t="s">
        <v>20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6" t="str">
        <f>'Rekapitulace stavby'!AN8</f>
        <v>4. 1. 2021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1" t="str">
        <f>'Rekapitulace stavby'!E14</f>
        <v>Vyplň údaj</v>
      </c>
      <c r="F18" s="241"/>
      <c r="G18" s="241"/>
      <c r="H18" s="241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26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32</v>
      </c>
      <c r="F21" s="33"/>
      <c r="G21" s="33"/>
      <c r="H21" s="33"/>
      <c r="I21" s="2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34</v>
      </c>
      <c r="E23" s="33"/>
      <c r="F23" s="33"/>
      <c r="G23" s="33"/>
      <c r="H23" s="33"/>
      <c r="I23" s="28" t="s">
        <v>26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35</v>
      </c>
      <c r="F24" s="33"/>
      <c r="G24" s="33"/>
      <c r="H24" s="33"/>
      <c r="I24" s="28" t="s">
        <v>28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6"/>
      <c r="B27" s="97"/>
      <c r="C27" s="96"/>
      <c r="D27" s="96"/>
      <c r="E27" s="246" t="s">
        <v>1</v>
      </c>
      <c r="F27" s="246"/>
      <c r="G27" s="246"/>
      <c r="H27" s="246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9" t="s">
        <v>37</v>
      </c>
      <c r="E30" s="33"/>
      <c r="F30" s="33"/>
      <c r="G30" s="33"/>
      <c r="H30" s="33"/>
      <c r="I30" s="33"/>
      <c r="J30" s="72">
        <f>ROUND(J119, 0)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39</v>
      </c>
      <c r="G32" s="33"/>
      <c r="H32" s="33"/>
      <c r="I32" s="37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0" t="s">
        <v>41</v>
      </c>
      <c r="E33" s="28" t="s">
        <v>42</v>
      </c>
      <c r="F33" s="101">
        <f>ROUND((SUM(BE119:BE148)),  0)</f>
        <v>0</v>
      </c>
      <c r="G33" s="33"/>
      <c r="H33" s="33"/>
      <c r="I33" s="102">
        <v>0.21</v>
      </c>
      <c r="J33" s="101">
        <f>ROUND(((SUM(BE119:BE148))*I33),  0)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43</v>
      </c>
      <c r="F34" s="101">
        <f>ROUND((SUM(BF119:BF148)),  0)</f>
        <v>0</v>
      </c>
      <c r="G34" s="33"/>
      <c r="H34" s="33"/>
      <c r="I34" s="102">
        <v>0.15</v>
      </c>
      <c r="J34" s="101">
        <f>ROUND(((SUM(BF119:BF148))*I34),  0)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44</v>
      </c>
      <c r="F35" s="101">
        <f>ROUND((SUM(BG119:BG148)),  0)</f>
        <v>0</v>
      </c>
      <c r="G35" s="33"/>
      <c r="H35" s="33"/>
      <c r="I35" s="102">
        <v>0.21</v>
      </c>
      <c r="J35" s="101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45</v>
      </c>
      <c r="F36" s="101">
        <f>ROUND((SUM(BH119:BH148)),  0)</f>
        <v>0</v>
      </c>
      <c r="G36" s="33"/>
      <c r="H36" s="33"/>
      <c r="I36" s="102">
        <v>0.15</v>
      </c>
      <c r="J36" s="101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1">
        <f>ROUND((SUM(BI119:BI148)),  0)</f>
        <v>0</v>
      </c>
      <c r="G37" s="33"/>
      <c r="H37" s="33"/>
      <c r="I37" s="102">
        <v>0</v>
      </c>
      <c r="J37" s="101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04" t="s">
        <v>47</v>
      </c>
      <c r="E39" s="61"/>
      <c r="F39" s="61"/>
      <c r="G39" s="105" t="s">
        <v>48</v>
      </c>
      <c r="H39" s="106" t="s">
        <v>49</v>
      </c>
      <c r="I39" s="61"/>
      <c r="J39" s="107">
        <f>SUM(J30:J37)</f>
        <v>0</v>
      </c>
      <c r="K39" s="108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50</v>
      </c>
      <c r="E50" s="45"/>
      <c r="F50" s="45"/>
      <c r="G50" s="44" t="s">
        <v>51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52</v>
      </c>
      <c r="E61" s="36"/>
      <c r="F61" s="109" t="s">
        <v>53</v>
      </c>
      <c r="G61" s="46" t="s">
        <v>52</v>
      </c>
      <c r="H61" s="36"/>
      <c r="I61" s="36"/>
      <c r="J61" s="110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52</v>
      </c>
      <c r="E76" s="36"/>
      <c r="F76" s="109" t="s">
        <v>53</v>
      </c>
      <c r="G76" s="46" t="s">
        <v>52</v>
      </c>
      <c r="H76" s="36"/>
      <c r="I76" s="36"/>
      <c r="J76" s="110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144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Stavební úpravy 2.n.p. budovy SPOŠ D.K.n.L.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9" t="str">
        <f>E9</f>
        <v>2 - Větrání</v>
      </c>
      <c r="F87" s="260"/>
      <c r="G87" s="260"/>
      <c r="H87" s="26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3"/>
      <c r="E89" s="33"/>
      <c r="F89" s="26" t="str">
        <f>F12</f>
        <v>Dvůr Králové nad Labem</v>
      </c>
      <c r="G89" s="33"/>
      <c r="H89" s="33"/>
      <c r="I89" s="28" t="s">
        <v>23</v>
      </c>
      <c r="J89" s="56" t="str">
        <f>IF(J12="","",J12)</f>
        <v>4. 1. 2021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8" t="s">
        <v>25</v>
      </c>
      <c r="D91" s="33"/>
      <c r="E91" s="33"/>
      <c r="F91" s="26" t="str">
        <f>E15</f>
        <v>SPOŠ Dvůr Králové n.L., El. Krásnohorské 2069</v>
      </c>
      <c r="G91" s="33"/>
      <c r="H91" s="33"/>
      <c r="I91" s="28" t="s">
        <v>31</v>
      </c>
      <c r="J91" s="31" t="str">
        <f>E21</f>
        <v>Projektis spol. s r.o., Legionářská 562, D.K.n.L.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28" t="s">
        <v>34</v>
      </c>
      <c r="J92" s="31" t="str">
        <f>E24</f>
        <v>ing. V. Švehla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1" t="s">
        <v>145</v>
      </c>
      <c r="D94" s="103"/>
      <c r="E94" s="103"/>
      <c r="F94" s="103"/>
      <c r="G94" s="103"/>
      <c r="H94" s="103"/>
      <c r="I94" s="103"/>
      <c r="J94" s="112" t="s">
        <v>146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3" t="s">
        <v>147</v>
      </c>
      <c r="D96" s="33"/>
      <c r="E96" s="33"/>
      <c r="F96" s="33"/>
      <c r="G96" s="33"/>
      <c r="H96" s="33"/>
      <c r="I96" s="33"/>
      <c r="J96" s="72">
        <f>J119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148</v>
      </c>
    </row>
    <row r="97" spans="1:31" s="9" customFormat="1" ht="24.95" customHeight="1">
      <c r="B97" s="114"/>
      <c r="D97" s="115" t="s">
        <v>156</v>
      </c>
      <c r="E97" s="116"/>
      <c r="F97" s="116"/>
      <c r="G97" s="116"/>
      <c r="H97" s="116"/>
      <c r="I97" s="116"/>
      <c r="J97" s="117">
        <f>J120</f>
        <v>0</v>
      </c>
      <c r="L97" s="114"/>
    </row>
    <row r="98" spans="1:31" s="10" customFormat="1" ht="19.899999999999999" customHeight="1">
      <c r="B98" s="118"/>
      <c r="D98" s="119" t="s">
        <v>157</v>
      </c>
      <c r="E98" s="120"/>
      <c r="F98" s="120"/>
      <c r="G98" s="120"/>
      <c r="H98" s="120"/>
      <c r="I98" s="120"/>
      <c r="J98" s="121">
        <f>J121</f>
        <v>0</v>
      </c>
      <c r="L98" s="118"/>
    </row>
    <row r="99" spans="1:31" s="10" customFormat="1" ht="19.899999999999999" customHeight="1">
      <c r="B99" s="118"/>
      <c r="D99" s="119" t="s">
        <v>985</v>
      </c>
      <c r="E99" s="120"/>
      <c r="F99" s="120"/>
      <c r="G99" s="120"/>
      <c r="H99" s="120"/>
      <c r="I99" s="120"/>
      <c r="J99" s="121">
        <f>J125</f>
        <v>0</v>
      </c>
      <c r="L99" s="118"/>
    </row>
    <row r="100" spans="1:31" s="2" customFormat="1" ht="21.75" customHeight="1">
      <c r="A100" s="33"/>
      <c r="B100" s="34"/>
      <c r="C100" s="33"/>
      <c r="D100" s="33"/>
      <c r="E100" s="33"/>
      <c r="F100" s="33"/>
      <c r="G100" s="33"/>
      <c r="H100" s="33"/>
      <c r="I100" s="33"/>
      <c r="J100" s="33"/>
      <c r="K100" s="33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169</v>
      </c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17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3"/>
      <c r="D109" s="33"/>
      <c r="E109" s="258" t="str">
        <f>E7</f>
        <v>Stavební úpravy 2.n.p. budovy SPOŠ D.K.n.L.</v>
      </c>
      <c r="F109" s="259"/>
      <c r="G109" s="259"/>
      <c r="H109" s="259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113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3"/>
      <c r="D111" s="33"/>
      <c r="E111" s="219" t="str">
        <f>E9</f>
        <v>2 - Větrání</v>
      </c>
      <c r="F111" s="260"/>
      <c r="G111" s="260"/>
      <c r="H111" s="260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21</v>
      </c>
      <c r="D113" s="33"/>
      <c r="E113" s="33"/>
      <c r="F113" s="26" t="str">
        <f>F12</f>
        <v>Dvůr Králové nad Labem</v>
      </c>
      <c r="G113" s="33"/>
      <c r="H113" s="33"/>
      <c r="I113" s="28" t="s">
        <v>23</v>
      </c>
      <c r="J113" s="56" t="str">
        <f>IF(J12="","",J12)</f>
        <v>4. 1. 2021</v>
      </c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40.15" customHeight="1">
      <c r="A115" s="33"/>
      <c r="B115" s="34"/>
      <c r="C115" s="28" t="s">
        <v>25</v>
      </c>
      <c r="D115" s="33"/>
      <c r="E115" s="33"/>
      <c r="F115" s="26" t="str">
        <f>E15</f>
        <v>SPOŠ Dvůr Králové n.L., El. Krásnohorské 2069</v>
      </c>
      <c r="G115" s="33"/>
      <c r="H115" s="33"/>
      <c r="I115" s="28" t="s">
        <v>31</v>
      </c>
      <c r="J115" s="31" t="str">
        <f>E21</f>
        <v>Projektis spol. s r.o., Legionářská 562, D.K.n.L.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29</v>
      </c>
      <c r="D116" s="33"/>
      <c r="E116" s="33"/>
      <c r="F116" s="26" t="str">
        <f>IF(E18="","",E18)</f>
        <v>Vyplň údaj</v>
      </c>
      <c r="G116" s="33"/>
      <c r="H116" s="33"/>
      <c r="I116" s="28" t="s">
        <v>34</v>
      </c>
      <c r="J116" s="31" t="str">
        <f>E24</f>
        <v>ing. V. Švehla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22"/>
      <c r="B118" s="123"/>
      <c r="C118" s="124" t="s">
        <v>170</v>
      </c>
      <c r="D118" s="125" t="s">
        <v>62</v>
      </c>
      <c r="E118" s="125" t="s">
        <v>58</v>
      </c>
      <c r="F118" s="125" t="s">
        <v>59</v>
      </c>
      <c r="G118" s="125" t="s">
        <v>171</v>
      </c>
      <c r="H118" s="125" t="s">
        <v>172</v>
      </c>
      <c r="I118" s="125" t="s">
        <v>173</v>
      </c>
      <c r="J118" s="125" t="s">
        <v>146</v>
      </c>
      <c r="K118" s="126" t="s">
        <v>174</v>
      </c>
      <c r="L118" s="127"/>
      <c r="M118" s="63" t="s">
        <v>1</v>
      </c>
      <c r="N118" s="64" t="s">
        <v>41</v>
      </c>
      <c r="O118" s="64" t="s">
        <v>175</v>
      </c>
      <c r="P118" s="64" t="s">
        <v>176</v>
      </c>
      <c r="Q118" s="64" t="s">
        <v>177</v>
      </c>
      <c r="R118" s="64" t="s">
        <v>178</v>
      </c>
      <c r="S118" s="64" t="s">
        <v>179</v>
      </c>
      <c r="T118" s="65" t="s">
        <v>180</v>
      </c>
      <c r="U118" s="122"/>
      <c r="V118" s="122"/>
      <c r="W118" s="122"/>
      <c r="X118" s="122"/>
      <c r="Y118" s="122"/>
      <c r="Z118" s="122"/>
      <c r="AA118" s="122"/>
      <c r="AB118" s="122"/>
      <c r="AC118" s="122"/>
      <c r="AD118" s="122"/>
      <c r="AE118" s="122"/>
    </row>
    <row r="119" spans="1:65" s="2" customFormat="1" ht="22.9" customHeight="1">
      <c r="A119" s="33"/>
      <c r="B119" s="34"/>
      <c r="C119" s="70" t="s">
        <v>181</v>
      </c>
      <c r="D119" s="33"/>
      <c r="E119" s="33"/>
      <c r="F119" s="33"/>
      <c r="G119" s="33"/>
      <c r="H119" s="33"/>
      <c r="I119" s="33"/>
      <c r="J119" s="128">
        <f>BK119</f>
        <v>0</v>
      </c>
      <c r="K119" s="33"/>
      <c r="L119" s="34"/>
      <c r="M119" s="66"/>
      <c r="N119" s="57"/>
      <c r="O119" s="67"/>
      <c r="P119" s="129">
        <f>P120</f>
        <v>0</v>
      </c>
      <c r="Q119" s="67"/>
      <c r="R119" s="129">
        <f>R120</f>
        <v>0.18873600000000001</v>
      </c>
      <c r="S119" s="67"/>
      <c r="T119" s="130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76</v>
      </c>
      <c r="AU119" s="18" t="s">
        <v>148</v>
      </c>
      <c r="BK119" s="131">
        <f>BK120</f>
        <v>0</v>
      </c>
    </row>
    <row r="120" spans="1:65" s="12" customFormat="1" ht="25.9" customHeight="1">
      <c r="B120" s="132"/>
      <c r="D120" s="133" t="s">
        <v>76</v>
      </c>
      <c r="E120" s="134" t="s">
        <v>418</v>
      </c>
      <c r="F120" s="134" t="s">
        <v>419</v>
      </c>
      <c r="I120" s="135"/>
      <c r="J120" s="136">
        <f>BK120</f>
        <v>0</v>
      </c>
      <c r="L120" s="132"/>
      <c r="M120" s="137"/>
      <c r="N120" s="138"/>
      <c r="O120" s="138"/>
      <c r="P120" s="139">
        <f>P121+P125</f>
        <v>0</v>
      </c>
      <c r="Q120" s="138"/>
      <c r="R120" s="139">
        <f>R121+R125</f>
        <v>0.18873600000000001</v>
      </c>
      <c r="S120" s="138"/>
      <c r="T120" s="140">
        <f>T121+T125</f>
        <v>0</v>
      </c>
      <c r="AR120" s="133" t="s">
        <v>85</v>
      </c>
      <c r="AT120" s="141" t="s">
        <v>76</v>
      </c>
      <c r="AU120" s="141" t="s">
        <v>77</v>
      </c>
      <c r="AY120" s="133" t="s">
        <v>184</v>
      </c>
      <c r="BK120" s="142">
        <f>BK121+BK125</f>
        <v>0</v>
      </c>
    </row>
    <row r="121" spans="1:65" s="12" customFormat="1" ht="22.9" customHeight="1">
      <c r="B121" s="132"/>
      <c r="D121" s="133" t="s">
        <v>76</v>
      </c>
      <c r="E121" s="143" t="s">
        <v>420</v>
      </c>
      <c r="F121" s="143" t="s">
        <v>421</v>
      </c>
      <c r="I121" s="135"/>
      <c r="J121" s="144">
        <f>BK121</f>
        <v>0</v>
      </c>
      <c r="L121" s="132"/>
      <c r="M121" s="137"/>
      <c r="N121" s="138"/>
      <c r="O121" s="138"/>
      <c r="P121" s="139">
        <f>SUM(P122:P124)</f>
        <v>0</v>
      </c>
      <c r="Q121" s="138"/>
      <c r="R121" s="139">
        <f>SUM(R122:R124)</f>
        <v>4.4808000000000001E-2</v>
      </c>
      <c r="S121" s="138"/>
      <c r="T121" s="140">
        <f>SUM(T122:T124)</f>
        <v>0</v>
      </c>
      <c r="AR121" s="133" t="s">
        <v>85</v>
      </c>
      <c r="AT121" s="141" t="s">
        <v>76</v>
      </c>
      <c r="AU121" s="141" t="s">
        <v>8</v>
      </c>
      <c r="AY121" s="133" t="s">
        <v>184</v>
      </c>
      <c r="BK121" s="142">
        <f>SUM(BK122:BK124)</f>
        <v>0</v>
      </c>
    </row>
    <row r="122" spans="1:65" s="2" customFormat="1" ht="24.2" customHeight="1">
      <c r="A122" s="33"/>
      <c r="B122" s="145"/>
      <c r="C122" s="146" t="s">
        <v>8</v>
      </c>
      <c r="D122" s="146" t="s">
        <v>186</v>
      </c>
      <c r="E122" s="147" t="s">
        <v>986</v>
      </c>
      <c r="F122" s="148" t="s">
        <v>987</v>
      </c>
      <c r="G122" s="149" t="s">
        <v>246</v>
      </c>
      <c r="H122" s="150">
        <v>12</v>
      </c>
      <c r="I122" s="151"/>
      <c r="J122" s="152">
        <f>ROUND(I122*H122,0)</f>
        <v>0</v>
      </c>
      <c r="K122" s="148" t="s">
        <v>190</v>
      </c>
      <c r="L122" s="34"/>
      <c r="M122" s="153" t="s">
        <v>1</v>
      </c>
      <c r="N122" s="154" t="s">
        <v>42</v>
      </c>
      <c r="O122" s="59"/>
      <c r="P122" s="155">
        <f>O122*H122</f>
        <v>0</v>
      </c>
      <c r="Q122" s="155">
        <v>2.24E-4</v>
      </c>
      <c r="R122" s="155">
        <f>Q122*H122</f>
        <v>2.6879999999999999E-3</v>
      </c>
      <c r="S122" s="155">
        <v>0</v>
      </c>
      <c r="T122" s="156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7" t="s">
        <v>298</v>
      </c>
      <c r="AT122" s="157" t="s">
        <v>186</v>
      </c>
      <c r="AU122" s="157" t="s">
        <v>85</v>
      </c>
      <c r="AY122" s="18" t="s">
        <v>184</v>
      </c>
      <c r="BE122" s="158">
        <f>IF(N122="základní",J122,0)</f>
        <v>0</v>
      </c>
      <c r="BF122" s="158">
        <f>IF(N122="snížená",J122,0)</f>
        <v>0</v>
      </c>
      <c r="BG122" s="158">
        <f>IF(N122="zákl. přenesená",J122,0)</f>
        <v>0</v>
      </c>
      <c r="BH122" s="158">
        <f>IF(N122="sníž. přenesená",J122,0)</f>
        <v>0</v>
      </c>
      <c r="BI122" s="158">
        <f>IF(N122="nulová",J122,0)</f>
        <v>0</v>
      </c>
      <c r="BJ122" s="18" t="s">
        <v>8</v>
      </c>
      <c r="BK122" s="158">
        <f>ROUND(I122*H122,0)</f>
        <v>0</v>
      </c>
      <c r="BL122" s="18" t="s">
        <v>298</v>
      </c>
      <c r="BM122" s="157" t="s">
        <v>988</v>
      </c>
    </row>
    <row r="123" spans="1:65" s="2" customFormat="1" ht="14.45" customHeight="1">
      <c r="A123" s="33"/>
      <c r="B123" s="145"/>
      <c r="C123" s="176" t="s">
        <v>85</v>
      </c>
      <c r="D123" s="176" t="s">
        <v>235</v>
      </c>
      <c r="E123" s="177" t="s">
        <v>989</v>
      </c>
      <c r="F123" s="178" t="s">
        <v>990</v>
      </c>
      <c r="G123" s="179" t="s">
        <v>246</v>
      </c>
      <c r="H123" s="180">
        <v>10.8</v>
      </c>
      <c r="I123" s="181"/>
      <c r="J123" s="182">
        <f>ROUND(I123*H123,0)</f>
        <v>0</v>
      </c>
      <c r="K123" s="178" t="s">
        <v>991</v>
      </c>
      <c r="L123" s="183"/>
      <c r="M123" s="184" t="s">
        <v>1</v>
      </c>
      <c r="N123" s="185" t="s">
        <v>42</v>
      </c>
      <c r="O123" s="59"/>
      <c r="P123" s="155">
        <f>O123*H123</f>
        <v>0</v>
      </c>
      <c r="Q123" s="155">
        <v>3.8999999999999998E-3</v>
      </c>
      <c r="R123" s="155">
        <f>Q123*H123</f>
        <v>4.2119999999999998E-2</v>
      </c>
      <c r="S123" s="155">
        <v>0</v>
      </c>
      <c r="T123" s="15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7" t="s">
        <v>386</v>
      </c>
      <c r="AT123" s="157" t="s">
        <v>235</v>
      </c>
      <c r="AU123" s="157" t="s">
        <v>85</v>
      </c>
      <c r="AY123" s="18" t="s">
        <v>184</v>
      </c>
      <c r="BE123" s="158">
        <f>IF(N123="základní",J123,0)</f>
        <v>0</v>
      </c>
      <c r="BF123" s="158">
        <f>IF(N123="snížená",J123,0)</f>
        <v>0</v>
      </c>
      <c r="BG123" s="158">
        <f>IF(N123="zákl. přenesená",J123,0)</f>
        <v>0</v>
      </c>
      <c r="BH123" s="158">
        <f>IF(N123="sníž. přenesená",J123,0)</f>
        <v>0</v>
      </c>
      <c r="BI123" s="158">
        <f>IF(N123="nulová",J123,0)</f>
        <v>0</v>
      </c>
      <c r="BJ123" s="18" t="s">
        <v>8</v>
      </c>
      <c r="BK123" s="158">
        <f>ROUND(I123*H123,0)</f>
        <v>0</v>
      </c>
      <c r="BL123" s="18" t="s">
        <v>298</v>
      </c>
      <c r="BM123" s="157" t="s">
        <v>992</v>
      </c>
    </row>
    <row r="124" spans="1:65" s="13" customFormat="1" ht="11.25">
      <c r="B124" s="159"/>
      <c r="D124" s="160" t="s">
        <v>192</v>
      </c>
      <c r="F124" s="162" t="s">
        <v>993</v>
      </c>
      <c r="H124" s="163">
        <v>10.8</v>
      </c>
      <c r="I124" s="164"/>
      <c r="L124" s="159"/>
      <c r="M124" s="165"/>
      <c r="N124" s="166"/>
      <c r="O124" s="166"/>
      <c r="P124" s="166"/>
      <c r="Q124" s="166"/>
      <c r="R124" s="166"/>
      <c r="S124" s="166"/>
      <c r="T124" s="167"/>
      <c r="AT124" s="161" t="s">
        <v>192</v>
      </c>
      <c r="AU124" s="161" t="s">
        <v>85</v>
      </c>
      <c r="AV124" s="13" t="s">
        <v>85</v>
      </c>
      <c r="AW124" s="13" t="s">
        <v>3</v>
      </c>
      <c r="AX124" s="13" t="s">
        <v>8</v>
      </c>
      <c r="AY124" s="161" t="s">
        <v>184</v>
      </c>
    </row>
    <row r="125" spans="1:65" s="12" customFormat="1" ht="22.9" customHeight="1">
      <c r="B125" s="132"/>
      <c r="D125" s="133" t="s">
        <v>76</v>
      </c>
      <c r="E125" s="143" t="s">
        <v>994</v>
      </c>
      <c r="F125" s="143" t="s">
        <v>995</v>
      </c>
      <c r="I125" s="135"/>
      <c r="J125" s="144">
        <f>BK125</f>
        <v>0</v>
      </c>
      <c r="L125" s="132"/>
      <c r="M125" s="137"/>
      <c r="N125" s="138"/>
      <c r="O125" s="138"/>
      <c r="P125" s="139">
        <f>SUM(P126:P148)</f>
        <v>0</v>
      </c>
      <c r="Q125" s="138"/>
      <c r="R125" s="139">
        <f>SUM(R126:R148)</f>
        <v>0.143928</v>
      </c>
      <c r="S125" s="138"/>
      <c r="T125" s="140">
        <f>SUM(T126:T148)</f>
        <v>0</v>
      </c>
      <c r="AR125" s="133" t="s">
        <v>85</v>
      </c>
      <c r="AT125" s="141" t="s">
        <v>76</v>
      </c>
      <c r="AU125" s="141" t="s">
        <v>8</v>
      </c>
      <c r="AY125" s="133" t="s">
        <v>184</v>
      </c>
      <c r="BK125" s="142">
        <f>SUM(BK126:BK148)</f>
        <v>0</v>
      </c>
    </row>
    <row r="126" spans="1:65" s="2" customFormat="1" ht="14.45" customHeight="1">
      <c r="A126" s="33"/>
      <c r="B126" s="145"/>
      <c r="C126" s="146" t="s">
        <v>88</v>
      </c>
      <c r="D126" s="146" t="s">
        <v>186</v>
      </c>
      <c r="E126" s="147" t="s">
        <v>996</v>
      </c>
      <c r="F126" s="148" t="s">
        <v>997</v>
      </c>
      <c r="G126" s="149" t="s">
        <v>215</v>
      </c>
      <c r="H126" s="150">
        <v>2</v>
      </c>
      <c r="I126" s="151"/>
      <c r="J126" s="152">
        <f t="shared" ref="J126:J148" si="0">ROUND(I126*H126,0)</f>
        <v>0</v>
      </c>
      <c r="K126" s="148" t="s">
        <v>190</v>
      </c>
      <c r="L126" s="34"/>
      <c r="M126" s="153" t="s">
        <v>1</v>
      </c>
      <c r="N126" s="154" t="s">
        <v>42</v>
      </c>
      <c r="O126" s="59"/>
      <c r="P126" s="155">
        <f t="shared" ref="P126:P148" si="1">O126*H126</f>
        <v>0</v>
      </c>
      <c r="Q126" s="155">
        <v>0</v>
      </c>
      <c r="R126" s="155">
        <f t="shared" ref="R126:R148" si="2">Q126*H126</f>
        <v>0</v>
      </c>
      <c r="S126" s="155">
        <v>0</v>
      </c>
      <c r="T126" s="156">
        <f t="shared" ref="T126:T148" si="3"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298</v>
      </c>
      <c r="AT126" s="157" t="s">
        <v>186</v>
      </c>
      <c r="AU126" s="157" t="s">
        <v>85</v>
      </c>
      <c r="AY126" s="18" t="s">
        <v>184</v>
      </c>
      <c r="BE126" s="158">
        <f t="shared" ref="BE126:BE148" si="4">IF(N126="základní",J126,0)</f>
        <v>0</v>
      </c>
      <c r="BF126" s="158">
        <f t="shared" ref="BF126:BF148" si="5">IF(N126="snížená",J126,0)</f>
        <v>0</v>
      </c>
      <c r="BG126" s="158">
        <f t="shared" ref="BG126:BG148" si="6">IF(N126="zákl. přenesená",J126,0)</f>
        <v>0</v>
      </c>
      <c r="BH126" s="158">
        <f t="shared" ref="BH126:BH148" si="7">IF(N126="sníž. přenesená",J126,0)</f>
        <v>0</v>
      </c>
      <c r="BI126" s="158">
        <f t="shared" ref="BI126:BI148" si="8">IF(N126="nulová",J126,0)</f>
        <v>0</v>
      </c>
      <c r="BJ126" s="18" t="s">
        <v>8</v>
      </c>
      <c r="BK126" s="158">
        <f t="shared" ref="BK126:BK148" si="9">ROUND(I126*H126,0)</f>
        <v>0</v>
      </c>
      <c r="BL126" s="18" t="s">
        <v>298</v>
      </c>
      <c r="BM126" s="157" t="s">
        <v>998</v>
      </c>
    </row>
    <row r="127" spans="1:65" s="2" customFormat="1" ht="14.45" customHeight="1">
      <c r="A127" s="33"/>
      <c r="B127" s="145"/>
      <c r="C127" s="176" t="s">
        <v>91</v>
      </c>
      <c r="D127" s="176" t="s">
        <v>235</v>
      </c>
      <c r="E127" s="177" t="s">
        <v>999</v>
      </c>
      <c r="F127" s="178" t="s">
        <v>1000</v>
      </c>
      <c r="G127" s="179" t="s">
        <v>215</v>
      </c>
      <c r="H127" s="180">
        <v>1</v>
      </c>
      <c r="I127" s="181"/>
      <c r="J127" s="182">
        <f t="shared" si="0"/>
        <v>0</v>
      </c>
      <c r="K127" s="178" t="s">
        <v>1</v>
      </c>
      <c r="L127" s="183"/>
      <c r="M127" s="184" t="s">
        <v>1</v>
      </c>
      <c r="N127" s="185" t="s">
        <v>42</v>
      </c>
      <c r="O127" s="59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386</v>
      </c>
      <c r="AT127" s="157" t="s">
        <v>235</v>
      </c>
      <c r="AU127" s="157" t="s">
        <v>85</v>
      </c>
      <c r="AY127" s="18" t="s">
        <v>184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8" t="s">
        <v>8</v>
      </c>
      <c r="BK127" s="158">
        <f t="shared" si="9"/>
        <v>0</v>
      </c>
      <c r="BL127" s="18" t="s">
        <v>298</v>
      </c>
      <c r="BM127" s="157" t="s">
        <v>1001</v>
      </c>
    </row>
    <row r="128" spans="1:65" s="2" customFormat="1" ht="14.45" customHeight="1">
      <c r="A128" s="33"/>
      <c r="B128" s="145"/>
      <c r="C128" s="176" t="s">
        <v>94</v>
      </c>
      <c r="D128" s="176" t="s">
        <v>235</v>
      </c>
      <c r="E128" s="177" t="s">
        <v>1002</v>
      </c>
      <c r="F128" s="178" t="s">
        <v>1003</v>
      </c>
      <c r="G128" s="179" t="s">
        <v>215</v>
      </c>
      <c r="H128" s="180">
        <v>1</v>
      </c>
      <c r="I128" s="181"/>
      <c r="J128" s="182">
        <f t="shared" si="0"/>
        <v>0</v>
      </c>
      <c r="K128" s="178" t="s">
        <v>1</v>
      </c>
      <c r="L128" s="183"/>
      <c r="M128" s="184" t="s">
        <v>1</v>
      </c>
      <c r="N128" s="185" t="s">
        <v>42</v>
      </c>
      <c r="O128" s="59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386</v>
      </c>
      <c r="AT128" s="157" t="s">
        <v>235</v>
      </c>
      <c r="AU128" s="157" t="s">
        <v>85</v>
      </c>
      <c r="AY128" s="18" t="s">
        <v>184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8" t="s">
        <v>8</v>
      </c>
      <c r="BK128" s="158">
        <f t="shared" si="9"/>
        <v>0</v>
      </c>
      <c r="BL128" s="18" t="s">
        <v>298</v>
      </c>
      <c r="BM128" s="157" t="s">
        <v>1004</v>
      </c>
    </row>
    <row r="129" spans="1:65" s="2" customFormat="1" ht="14.45" customHeight="1">
      <c r="A129" s="33"/>
      <c r="B129" s="145"/>
      <c r="C129" s="146" t="s">
        <v>97</v>
      </c>
      <c r="D129" s="146" t="s">
        <v>186</v>
      </c>
      <c r="E129" s="147" t="s">
        <v>1005</v>
      </c>
      <c r="F129" s="148" t="s">
        <v>1006</v>
      </c>
      <c r="G129" s="149" t="s">
        <v>215</v>
      </c>
      <c r="H129" s="150">
        <v>7</v>
      </c>
      <c r="I129" s="151"/>
      <c r="J129" s="152">
        <f t="shared" si="0"/>
        <v>0</v>
      </c>
      <c r="K129" s="148" t="s">
        <v>190</v>
      </c>
      <c r="L129" s="34"/>
      <c r="M129" s="153" t="s">
        <v>1</v>
      </c>
      <c r="N129" s="154" t="s">
        <v>42</v>
      </c>
      <c r="O129" s="59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298</v>
      </c>
      <c r="AT129" s="157" t="s">
        <v>186</v>
      </c>
      <c r="AU129" s="157" t="s">
        <v>85</v>
      </c>
      <c r="AY129" s="18" t="s">
        <v>184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8</v>
      </c>
      <c r="BK129" s="158">
        <f t="shared" si="9"/>
        <v>0</v>
      </c>
      <c r="BL129" s="18" t="s">
        <v>298</v>
      </c>
      <c r="BM129" s="157" t="s">
        <v>1007</v>
      </c>
    </row>
    <row r="130" spans="1:65" s="2" customFormat="1" ht="14.45" customHeight="1">
      <c r="A130" s="33"/>
      <c r="B130" s="145"/>
      <c r="C130" s="176" t="s">
        <v>222</v>
      </c>
      <c r="D130" s="176" t="s">
        <v>235</v>
      </c>
      <c r="E130" s="177" t="s">
        <v>1008</v>
      </c>
      <c r="F130" s="178" t="s">
        <v>1009</v>
      </c>
      <c r="G130" s="179" t="s">
        <v>215</v>
      </c>
      <c r="H130" s="180">
        <v>2</v>
      </c>
      <c r="I130" s="181"/>
      <c r="J130" s="182">
        <f t="shared" si="0"/>
        <v>0</v>
      </c>
      <c r="K130" s="178" t="s">
        <v>1</v>
      </c>
      <c r="L130" s="183"/>
      <c r="M130" s="184" t="s">
        <v>1</v>
      </c>
      <c r="N130" s="185" t="s">
        <v>42</v>
      </c>
      <c r="O130" s="59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386</v>
      </c>
      <c r="AT130" s="157" t="s">
        <v>235</v>
      </c>
      <c r="AU130" s="157" t="s">
        <v>85</v>
      </c>
      <c r="AY130" s="18" t="s">
        <v>184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8</v>
      </c>
      <c r="BK130" s="158">
        <f t="shared" si="9"/>
        <v>0</v>
      </c>
      <c r="BL130" s="18" t="s">
        <v>298</v>
      </c>
      <c r="BM130" s="157" t="s">
        <v>1010</v>
      </c>
    </row>
    <row r="131" spans="1:65" s="2" customFormat="1" ht="14.45" customHeight="1">
      <c r="A131" s="33"/>
      <c r="B131" s="145"/>
      <c r="C131" s="176" t="s">
        <v>227</v>
      </c>
      <c r="D131" s="176" t="s">
        <v>235</v>
      </c>
      <c r="E131" s="177" t="s">
        <v>1011</v>
      </c>
      <c r="F131" s="178" t="s">
        <v>1012</v>
      </c>
      <c r="G131" s="179" t="s">
        <v>215</v>
      </c>
      <c r="H131" s="180">
        <v>5</v>
      </c>
      <c r="I131" s="181"/>
      <c r="J131" s="182">
        <f t="shared" si="0"/>
        <v>0</v>
      </c>
      <c r="K131" s="178" t="s">
        <v>1</v>
      </c>
      <c r="L131" s="183"/>
      <c r="M131" s="184" t="s">
        <v>1</v>
      </c>
      <c r="N131" s="185" t="s">
        <v>42</v>
      </c>
      <c r="O131" s="59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386</v>
      </c>
      <c r="AT131" s="157" t="s">
        <v>235</v>
      </c>
      <c r="AU131" s="157" t="s">
        <v>85</v>
      </c>
      <c r="AY131" s="18" t="s">
        <v>184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8</v>
      </c>
      <c r="BK131" s="158">
        <f t="shared" si="9"/>
        <v>0</v>
      </c>
      <c r="BL131" s="18" t="s">
        <v>298</v>
      </c>
      <c r="BM131" s="157" t="s">
        <v>1013</v>
      </c>
    </row>
    <row r="132" spans="1:65" s="2" customFormat="1" ht="14.45" customHeight="1">
      <c r="A132" s="33"/>
      <c r="B132" s="145"/>
      <c r="C132" s="146" t="s">
        <v>234</v>
      </c>
      <c r="D132" s="146" t="s">
        <v>186</v>
      </c>
      <c r="E132" s="147" t="s">
        <v>1014</v>
      </c>
      <c r="F132" s="148" t="s">
        <v>1015</v>
      </c>
      <c r="G132" s="149" t="s">
        <v>215</v>
      </c>
      <c r="H132" s="150">
        <v>5</v>
      </c>
      <c r="I132" s="151"/>
      <c r="J132" s="152">
        <f t="shared" si="0"/>
        <v>0</v>
      </c>
      <c r="K132" s="148" t="s">
        <v>190</v>
      </c>
      <c r="L132" s="34"/>
      <c r="M132" s="153" t="s">
        <v>1</v>
      </c>
      <c r="N132" s="154" t="s">
        <v>42</v>
      </c>
      <c r="O132" s="59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298</v>
      </c>
      <c r="AT132" s="157" t="s">
        <v>186</v>
      </c>
      <c r="AU132" s="157" t="s">
        <v>85</v>
      </c>
      <c r="AY132" s="18" t="s">
        <v>184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8" t="s">
        <v>8</v>
      </c>
      <c r="BK132" s="158">
        <f t="shared" si="9"/>
        <v>0</v>
      </c>
      <c r="BL132" s="18" t="s">
        <v>298</v>
      </c>
      <c r="BM132" s="157" t="s">
        <v>1016</v>
      </c>
    </row>
    <row r="133" spans="1:65" s="2" customFormat="1" ht="14.45" customHeight="1">
      <c r="A133" s="33"/>
      <c r="B133" s="145"/>
      <c r="C133" s="176" t="s">
        <v>243</v>
      </c>
      <c r="D133" s="176" t="s">
        <v>235</v>
      </c>
      <c r="E133" s="177" t="s">
        <v>1017</v>
      </c>
      <c r="F133" s="178" t="s">
        <v>1018</v>
      </c>
      <c r="G133" s="179" t="s">
        <v>215</v>
      </c>
      <c r="H133" s="180">
        <v>5</v>
      </c>
      <c r="I133" s="181"/>
      <c r="J133" s="182">
        <f t="shared" si="0"/>
        <v>0</v>
      </c>
      <c r="K133" s="178" t="s">
        <v>1</v>
      </c>
      <c r="L133" s="183"/>
      <c r="M133" s="184" t="s">
        <v>1</v>
      </c>
      <c r="N133" s="185" t="s">
        <v>42</v>
      </c>
      <c r="O133" s="59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386</v>
      </c>
      <c r="AT133" s="157" t="s">
        <v>235</v>
      </c>
      <c r="AU133" s="157" t="s">
        <v>85</v>
      </c>
      <c r="AY133" s="18" t="s">
        <v>184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8" t="s">
        <v>8</v>
      </c>
      <c r="BK133" s="158">
        <f t="shared" si="9"/>
        <v>0</v>
      </c>
      <c r="BL133" s="18" t="s">
        <v>298</v>
      </c>
      <c r="BM133" s="157" t="s">
        <v>1019</v>
      </c>
    </row>
    <row r="134" spans="1:65" s="2" customFormat="1" ht="14.45" customHeight="1">
      <c r="A134" s="33"/>
      <c r="B134" s="145"/>
      <c r="C134" s="176" t="s">
        <v>249</v>
      </c>
      <c r="D134" s="176" t="s">
        <v>235</v>
      </c>
      <c r="E134" s="177" t="s">
        <v>1020</v>
      </c>
      <c r="F134" s="178" t="s">
        <v>1021</v>
      </c>
      <c r="G134" s="179" t="s">
        <v>215</v>
      </c>
      <c r="H134" s="180">
        <v>5</v>
      </c>
      <c r="I134" s="181"/>
      <c r="J134" s="182">
        <f t="shared" si="0"/>
        <v>0</v>
      </c>
      <c r="K134" s="178" t="s">
        <v>1</v>
      </c>
      <c r="L134" s="183"/>
      <c r="M134" s="184" t="s">
        <v>1</v>
      </c>
      <c r="N134" s="185" t="s">
        <v>42</v>
      </c>
      <c r="O134" s="59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386</v>
      </c>
      <c r="AT134" s="157" t="s">
        <v>235</v>
      </c>
      <c r="AU134" s="157" t="s">
        <v>85</v>
      </c>
      <c r="AY134" s="18" t="s">
        <v>184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8" t="s">
        <v>8</v>
      </c>
      <c r="BK134" s="158">
        <f t="shared" si="9"/>
        <v>0</v>
      </c>
      <c r="BL134" s="18" t="s">
        <v>298</v>
      </c>
      <c r="BM134" s="157" t="s">
        <v>1022</v>
      </c>
    </row>
    <row r="135" spans="1:65" s="2" customFormat="1" ht="14.45" customHeight="1">
      <c r="A135" s="33"/>
      <c r="B135" s="145"/>
      <c r="C135" s="146" t="s">
        <v>264</v>
      </c>
      <c r="D135" s="146" t="s">
        <v>186</v>
      </c>
      <c r="E135" s="147" t="s">
        <v>1023</v>
      </c>
      <c r="F135" s="148" t="s">
        <v>1024</v>
      </c>
      <c r="G135" s="149" t="s">
        <v>215</v>
      </c>
      <c r="H135" s="150">
        <v>6</v>
      </c>
      <c r="I135" s="151"/>
      <c r="J135" s="152">
        <f t="shared" si="0"/>
        <v>0</v>
      </c>
      <c r="K135" s="148" t="s">
        <v>190</v>
      </c>
      <c r="L135" s="34"/>
      <c r="M135" s="153" t="s">
        <v>1</v>
      </c>
      <c r="N135" s="154" t="s">
        <v>42</v>
      </c>
      <c r="O135" s="59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298</v>
      </c>
      <c r="AT135" s="157" t="s">
        <v>186</v>
      </c>
      <c r="AU135" s="157" t="s">
        <v>85</v>
      </c>
      <c r="AY135" s="18" t="s">
        <v>184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8" t="s">
        <v>8</v>
      </c>
      <c r="BK135" s="158">
        <f t="shared" si="9"/>
        <v>0</v>
      </c>
      <c r="BL135" s="18" t="s">
        <v>298</v>
      </c>
      <c r="BM135" s="157" t="s">
        <v>1025</v>
      </c>
    </row>
    <row r="136" spans="1:65" s="2" customFormat="1" ht="14.45" customHeight="1">
      <c r="A136" s="33"/>
      <c r="B136" s="145"/>
      <c r="C136" s="176" t="s">
        <v>283</v>
      </c>
      <c r="D136" s="176" t="s">
        <v>235</v>
      </c>
      <c r="E136" s="177" t="s">
        <v>1026</v>
      </c>
      <c r="F136" s="178" t="s">
        <v>1027</v>
      </c>
      <c r="G136" s="179" t="s">
        <v>215</v>
      </c>
      <c r="H136" s="180">
        <v>6</v>
      </c>
      <c r="I136" s="181"/>
      <c r="J136" s="182">
        <f t="shared" si="0"/>
        <v>0</v>
      </c>
      <c r="K136" s="178" t="s">
        <v>1</v>
      </c>
      <c r="L136" s="183"/>
      <c r="M136" s="184" t="s">
        <v>1</v>
      </c>
      <c r="N136" s="185" t="s">
        <v>42</v>
      </c>
      <c r="O136" s="59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386</v>
      </c>
      <c r="AT136" s="157" t="s">
        <v>235</v>
      </c>
      <c r="AU136" s="157" t="s">
        <v>85</v>
      </c>
      <c r="AY136" s="18" t="s">
        <v>184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8" t="s">
        <v>8</v>
      </c>
      <c r="BK136" s="158">
        <f t="shared" si="9"/>
        <v>0</v>
      </c>
      <c r="BL136" s="18" t="s">
        <v>298</v>
      </c>
      <c r="BM136" s="157" t="s">
        <v>1028</v>
      </c>
    </row>
    <row r="137" spans="1:65" s="2" customFormat="1" ht="14.45" customHeight="1">
      <c r="A137" s="33"/>
      <c r="B137" s="145"/>
      <c r="C137" s="176" t="s">
        <v>288</v>
      </c>
      <c r="D137" s="176" t="s">
        <v>235</v>
      </c>
      <c r="E137" s="177" t="s">
        <v>1029</v>
      </c>
      <c r="F137" s="178" t="s">
        <v>1030</v>
      </c>
      <c r="G137" s="179" t="s">
        <v>215</v>
      </c>
      <c r="H137" s="180">
        <v>6</v>
      </c>
      <c r="I137" s="181"/>
      <c r="J137" s="182">
        <f t="shared" si="0"/>
        <v>0</v>
      </c>
      <c r="K137" s="178" t="s">
        <v>1</v>
      </c>
      <c r="L137" s="183"/>
      <c r="M137" s="184" t="s">
        <v>1</v>
      </c>
      <c r="N137" s="185" t="s">
        <v>42</v>
      </c>
      <c r="O137" s="59"/>
      <c r="P137" s="155">
        <f t="shared" si="1"/>
        <v>0</v>
      </c>
      <c r="Q137" s="155">
        <v>0</v>
      </c>
      <c r="R137" s="155">
        <f t="shared" si="2"/>
        <v>0</v>
      </c>
      <c r="S137" s="155">
        <v>0</v>
      </c>
      <c r="T137" s="15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386</v>
      </c>
      <c r="AT137" s="157" t="s">
        <v>235</v>
      </c>
      <c r="AU137" s="157" t="s">
        <v>85</v>
      </c>
      <c r="AY137" s="18" t="s">
        <v>184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8" t="s">
        <v>8</v>
      </c>
      <c r="BK137" s="158">
        <f t="shared" si="9"/>
        <v>0</v>
      </c>
      <c r="BL137" s="18" t="s">
        <v>298</v>
      </c>
      <c r="BM137" s="157" t="s">
        <v>1031</v>
      </c>
    </row>
    <row r="138" spans="1:65" s="2" customFormat="1" ht="14.45" customHeight="1">
      <c r="A138" s="33"/>
      <c r="B138" s="145"/>
      <c r="C138" s="146" t="s">
        <v>9</v>
      </c>
      <c r="D138" s="146" t="s">
        <v>186</v>
      </c>
      <c r="E138" s="147" t="s">
        <v>1032</v>
      </c>
      <c r="F138" s="148" t="s">
        <v>1033</v>
      </c>
      <c r="G138" s="149" t="s">
        <v>215</v>
      </c>
      <c r="H138" s="150">
        <v>9</v>
      </c>
      <c r="I138" s="151"/>
      <c r="J138" s="152">
        <f t="shared" si="0"/>
        <v>0</v>
      </c>
      <c r="K138" s="148" t="s">
        <v>190</v>
      </c>
      <c r="L138" s="34"/>
      <c r="M138" s="153" t="s">
        <v>1</v>
      </c>
      <c r="N138" s="154" t="s">
        <v>42</v>
      </c>
      <c r="O138" s="59"/>
      <c r="P138" s="155">
        <f t="shared" si="1"/>
        <v>0</v>
      </c>
      <c r="Q138" s="155">
        <v>0</v>
      </c>
      <c r="R138" s="155">
        <f t="shared" si="2"/>
        <v>0</v>
      </c>
      <c r="S138" s="155">
        <v>0</v>
      </c>
      <c r="T138" s="15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298</v>
      </c>
      <c r="AT138" s="157" t="s">
        <v>186</v>
      </c>
      <c r="AU138" s="157" t="s">
        <v>85</v>
      </c>
      <c r="AY138" s="18" t="s">
        <v>184</v>
      </c>
      <c r="BE138" s="158">
        <f t="shared" si="4"/>
        <v>0</v>
      </c>
      <c r="BF138" s="158">
        <f t="shared" si="5"/>
        <v>0</v>
      </c>
      <c r="BG138" s="158">
        <f t="shared" si="6"/>
        <v>0</v>
      </c>
      <c r="BH138" s="158">
        <f t="shared" si="7"/>
        <v>0</v>
      </c>
      <c r="BI138" s="158">
        <f t="shared" si="8"/>
        <v>0</v>
      </c>
      <c r="BJ138" s="18" t="s">
        <v>8</v>
      </c>
      <c r="BK138" s="158">
        <f t="shared" si="9"/>
        <v>0</v>
      </c>
      <c r="BL138" s="18" t="s">
        <v>298</v>
      </c>
      <c r="BM138" s="157" t="s">
        <v>1034</v>
      </c>
    </row>
    <row r="139" spans="1:65" s="2" customFormat="1" ht="14.45" customHeight="1">
      <c r="A139" s="33"/>
      <c r="B139" s="145"/>
      <c r="C139" s="176" t="s">
        <v>298</v>
      </c>
      <c r="D139" s="176" t="s">
        <v>235</v>
      </c>
      <c r="E139" s="177" t="s">
        <v>1035</v>
      </c>
      <c r="F139" s="178" t="s">
        <v>1036</v>
      </c>
      <c r="G139" s="179" t="s">
        <v>215</v>
      </c>
      <c r="H139" s="180">
        <v>2</v>
      </c>
      <c r="I139" s="181"/>
      <c r="J139" s="182">
        <f t="shared" si="0"/>
        <v>0</v>
      </c>
      <c r="K139" s="178" t="s">
        <v>1</v>
      </c>
      <c r="L139" s="183"/>
      <c r="M139" s="184" t="s">
        <v>1</v>
      </c>
      <c r="N139" s="185" t="s">
        <v>42</v>
      </c>
      <c r="O139" s="59"/>
      <c r="P139" s="155">
        <f t="shared" si="1"/>
        <v>0</v>
      </c>
      <c r="Q139" s="155">
        <v>0</v>
      </c>
      <c r="R139" s="155">
        <f t="shared" si="2"/>
        <v>0</v>
      </c>
      <c r="S139" s="155">
        <v>0</v>
      </c>
      <c r="T139" s="156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386</v>
      </c>
      <c r="AT139" s="157" t="s">
        <v>235</v>
      </c>
      <c r="AU139" s="157" t="s">
        <v>85</v>
      </c>
      <c r="AY139" s="18" t="s">
        <v>184</v>
      </c>
      <c r="BE139" s="158">
        <f t="shared" si="4"/>
        <v>0</v>
      </c>
      <c r="BF139" s="158">
        <f t="shared" si="5"/>
        <v>0</v>
      </c>
      <c r="BG139" s="158">
        <f t="shared" si="6"/>
        <v>0</v>
      </c>
      <c r="BH139" s="158">
        <f t="shared" si="7"/>
        <v>0</v>
      </c>
      <c r="BI139" s="158">
        <f t="shared" si="8"/>
        <v>0</v>
      </c>
      <c r="BJ139" s="18" t="s">
        <v>8</v>
      </c>
      <c r="BK139" s="158">
        <f t="shared" si="9"/>
        <v>0</v>
      </c>
      <c r="BL139" s="18" t="s">
        <v>298</v>
      </c>
      <c r="BM139" s="157" t="s">
        <v>1037</v>
      </c>
    </row>
    <row r="140" spans="1:65" s="2" customFormat="1" ht="14.45" customHeight="1">
      <c r="A140" s="33"/>
      <c r="B140" s="145"/>
      <c r="C140" s="176" t="s">
        <v>303</v>
      </c>
      <c r="D140" s="176" t="s">
        <v>235</v>
      </c>
      <c r="E140" s="177" t="s">
        <v>1038</v>
      </c>
      <c r="F140" s="178" t="s">
        <v>1039</v>
      </c>
      <c r="G140" s="179" t="s">
        <v>215</v>
      </c>
      <c r="H140" s="180">
        <v>6</v>
      </c>
      <c r="I140" s="181"/>
      <c r="J140" s="182">
        <f t="shared" si="0"/>
        <v>0</v>
      </c>
      <c r="K140" s="178" t="s">
        <v>1</v>
      </c>
      <c r="L140" s="183"/>
      <c r="M140" s="184" t="s">
        <v>1</v>
      </c>
      <c r="N140" s="185" t="s">
        <v>42</v>
      </c>
      <c r="O140" s="59"/>
      <c r="P140" s="155">
        <f t="shared" si="1"/>
        <v>0</v>
      </c>
      <c r="Q140" s="155">
        <v>0</v>
      </c>
      <c r="R140" s="155">
        <f t="shared" si="2"/>
        <v>0</v>
      </c>
      <c r="S140" s="155">
        <v>0</v>
      </c>
      <c r="T140" s="156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386</v>
      </c>
      <c r="AT140" s="157" t="s">
        <v>235</v>
      </c>
      <c r="AU140" s="157" t="s">
        <v>85</v>
      </c>
      <c r="AY140" s="18" t="s">
        <v>184</v>
      </c>
      <c r="BE140" s="158">
        <f t="shared" si="4"/>
        <v>0</v>
      </c>
      <c r="BF140" s="158">
        <f t="shared" si="5"/>
        <v>0</v>
      </c>
      <c r="BG140" s="158">
        <f t="shared" si="6"/>
        <v>0</v>
      </c>
      <c r="BH140" s="158">
        <f t="shared" si="7"/>
        <v>0</v>
      </c>
      <c r="BI140" s="158">
        <f t="shared" si="8"/>
        <v>0</v>
      </c>
      <c r="BJ140" s="18" t="s">
        <v>8</v>
      </c>
      <c r="BK140" s="158">
        <f t="shared" si="9"/>
        <v>0</v>
      </c>
      <c r="BL140" s="18" t="s">
        <v>298</v>
      </c>
      <c r="BM140" s="157" t="s">
        <v>1040</v>
      </c>
    </row>
    <row r="141" spans="1:65" s="2" customFormat="1" ht="14.45" customHeight="1">
      <c r="A141" s="33"/>
      <c r="B141" s="145"/>
      <c r="C141" s="176" t="s">
        <v>309</v>
      </c>
      <c r="D141" s="176" t="s">
        <v>235</v>
      </c>
      <c r="E141" s="177" t="s">
        <v>1041</v>
      </c>
      <c r="F141" s="178" t="s">
        <v>1042</v>
      </c>
      <c r="G141" s="179" t="s">
        <v>215</v>
      </c>
      <c r="H141" s="180">
        <v>1</v>
      </c>
      <c r="I141" s="181"/>
      <c r="J141" s="182">
        <f t="shared" si="0"/>
        <v>0</v>
      </c>
      <c r="K141" s="178" t="s">
        <v>1</v>
      </c>
      <c r="L141" s="183"/>
      <c r="M141" s="184" t="s">
        <v>1</v>
      </c>
      <c r="N141" s="185" t="s">
        <v>42</v>
      </c>
      <c r="O141" s="59"/>
      <c r="P141" s="155">
        <f t="shared" si="1"/>
        <v>0</v>
      </c>
      <c r="Q141" s="155">
        <v>0</v>
      </c>
      <c r="R141" s="155">
        <f t="shared" si="2"/>
        <v>0</v>
      </c>
      <c r="S141" s="155">
        <v>0</v>
      </c>
      <c r="T141" s="156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386</v>
      </c>
      <c r="AT141" s="157" t="s">
        <v>235</v>
      </c>
      <c r="AU141" s="157" t="s">
        <v>85</v>
      </c>
      <c r="AY141" s="18" t="s">
        <v>184</v>
      </c>
      <c r="BE141" s="158">
        <f t="shared" si="4"/>
        <v>0</v>
      </c>
      <c r="BF141" s="158">
        <f t="shared" si="5"/>
        <v>0</v>
      </c>
      <c r="BG141" s="158">
        <f t="shared" si="6"/>
        <v>0</v>
      </c>
      <c r="BH141" s="158">
        <f t="shared" si="7"/>
        <v>0</v>
      </c>
      <c r="BI141" s="158">
        <f t="shared" si="8"/>
        <v>0</v>
      </c>
      <c r="BJ141" s="18" t="s">
        <v>8</v>
      </c>
      <c r="BK141" s="158">
        <f t="shared" si="9"/>
        <v>0</v>
      </c>
      <c r="BL141" s="18" t="s">
        <v>298</v>
      </c>
      <c r="BM141" s="157" t="s">
        <v>1043</v>
      </c>
    </row>
    <row r="142" spans="1:65" s="2" customFormat="1" ht="24.2" customHeight="1">
      <c r="A142" s="33"/>
      <c r="B142" s="145"/>
      <c r="C142" s="146" t="s">
        <v>315</v>
      </c>
      <c r="D142" s="146" t="s">
        <v>186</v>
      </c>
      <c r="E142" s="147" t="s">
        <v>1044</v>
      </c>
      <c r="F142" s="148" t="s">
        <v>1045</v>
      </c>
      <c r="G142" s="149" t="s">
        <v>209</v>
      </c>
      <c r="H142" s="150">
        <v>12</v>
      </c>
      <c r="I142" s="151"/>
      <c r="J142" s="152">
        <f t="shared" si="0"/>
        <v>0</v>
      </c>
      <c r="K142" s="148" t="s">
        <v>190</v>
      </c>
      <c r="L142" s="34"/>
      <c r="M142" s="153" t="s">
        <v>1</v>
      </c>
      <c r="N142" s="154" t="s">
        <v>42</v>
      </c>
      <c r="O142" s="59"/>
      <c r="P142" s="155">
        <f t="shared" si="1"/>
        <v>0</v>
      </c>
      <c r="Q142" s="155">
        <v>1.665E-3</v>
      </c>
      <c r="R142" s="155">
        <f t="shared" si="2"/>
        <v>1.9980000000000001E-2</v>
      </c>
      <c r="S142" s="155">
        <v>0</v>
      </c>
      <c r="T142" s="156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298</v>
      </c>
      <c r="AT142" s="157" t="s">
        <v>186</v>
      </c>
      <c r="AU142" s="157" t="s">
        <v>85</v>
      </c>
      <c r="AY142" s="18" t="s">
        <v>184</v>
      </c>
      <c r="BE142" s="158">
        <f t="shared" si="4"/>
        <v>0</v>
      </c>
      <c r="BF142" s="158">
        <f t="shared" si="5"/>
        <v>0</v>
      </c>
      <c r="BG142" s="158">
        <f t="shared" si="6"/>
        <v>0</v>
      </c>
      <c r="BH142" s="158">
        <f t="shared" si="7"/>
        <v>0</v>
      </c>
      <c r="BI142" s="158">
        <f t="shared" si="8"/>
        <v>0</v>
      </c>
      <c r="BJ142" s="18" t="s">
        <v>8</v>
      </c>
      <c r="BK142" s="158">
        <f t="shared" si="9"/>
        <v>0</v>
      </c>
      <c r="BL142" s="18" t="s">
        <v>298</v>
      </c>
      <c r="BM142" s="157" t="s">
        <v>1046</v>
      </c>
    </row>
    <row r="143" spans="1:65" s="2" customFormat="1" ht="14.45" customHeight="1">
      <c r="A143" s="33"/>
      <c r="B143" s="145"/>
      <c r="C143" s="176" t="s">
        <v>321</v>
      </c>
      <c r="D143" s="176" t="s">
        <v>235</v>
      </c>
      <c r="E143" s="177" t="s">
        <v>1047</v>
      </c>
      <c r="F143" s="178" t="s">
        <v>1048</v>
      </c>
      <c r="G143" s="179" t="s">
        <v>215</v>
      </c>
      <c r="H143" s="180">
        <v>7</v>
      </c>
      <c r="I143" s="181"/>
      <c r="J143" s="182">
        <f t="shared" si="0"/>
        <v>0</v>
      </c>
      <c r="K143" s="178" t="s">
        <v>1</v>
      </c>
      <c r="L143" s="183"/>
      <c r="M143" s="184" t="s">
        <v>1</v>
      </c>
      <c r="N143" s="185" t="s">
        <v>42</v>
      </c>
      <c r="O143" s="59"/>
      <c r="P143" s="155">
        <f t="shared" si="1"/>
        <v>0</v>
      </c>
      <c r="Q143" s="155">
        <v>0</v>
      </c>
      <c r="R143" s="155">
        <f t="shared" si="2"/>
        <v>0</v>
      </c>
      <c r="S143" s="155">
        <v>0</v>
      </c>
      <c r="T143" s="156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386</v>
      </c>
      <c r="AT143" s="157" t="s">
        <v>235</v>
      </c>
      <c r="AU143" s="157" t="s">
        <v>85</v>
      </c>
      <c r="AY143" s="18" t="s">
        <v>184</v>
      </c>
      <c r="BE143" s="158">
        <f t="shared" si="4"/>
        <v>0</v>
      </c>
      <c r="BF143" s="158">
        <f t="shared" si="5"/>
        <v>0</v>
      </c>
      <c r="BG143" s="158">
        <f t="shared" si="6"/>
        <v>0</v>
      </c>
      <c r="BH143" s="158">
        <f t="shared" si="7"/>
        <v>0</v>
      </c>
      <c r="BI143" s="158">
        <f t="shared" si="8"/>
        <v>0</v>
      </c>
      <c r="BJ143" s="18" t="s">
        <v>8</v>
      </c>
      <c r="BK143" s="158">
        <f t="shared" si="9"/>
        <v>0</v>
      </c>
      <c r="BL143" s="18" t="s">
        <v>298</v>
      </c>
      <c r="BM143" s="157" t="s">
        <v>1049</v>
      </c>
    </row>
    <row r="144" spans="1:65" s="2" customFormat="1" ht="14.45" customHeight="1">
      <c r="A144" s="33"/>
      <c r="B144" s="145"/>
      <c r="C144" s="176" t="s">
        <v>7</v>
      </c>
      <c r="D144" s="176" t="s">
        <v>235</v>
      </c>
      <c r="E144" s="177" t="s">
        <v>1050</v>
      </c>
      <c r="F144" s="178" t="s">
        <v>1051</v>
      </c>
      <c r="G144" s="179" t="s">
        <v>215</v>
      </c>
      <c r="H144" s="180">
        <v>1</v>
      </c>
      <c r="I144" s="181"/>
      <c r="J144" s="182">
        <f t="shared" si="0"/>
        <v>0</v>
      </c>
      <c r="K144" s="178" t="s">
        <v>1</v>
      </c>
      <c r="L144" s="183"/>
      <c r="M144" s="184" t="s">
        <v>1</v>
      </c>
      <c r="N144" s="185" t="s">
        <v>42</v>
      </c>
      <c r="O144" s="59"/>
      <c r="P144" s="155">
        <f t="shared" si="1"/>
        <v>0</v>
      </c>
      <c r="Q144" s="155">
        <v>0</v>
      </c>
      <c r="R144" s="155">
        <f t="shared" si="2"/>
        <v>0</v>
      </c>
      <c r="S144" s="155">
        <v>0</v>
      </c>
      <c r="T144" s="156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386</v>
      </c>
      <c r="AT144" s="157" t="s">
        <v>235</v>
      </c>
      <c r="AU144" s="157" t="s">
        <v>85</v>
      </c>
      <c r="AY144" s="18" t="s">
        <v>184</v>
      </c>
      <c r="BE144" s="158">
        <f t="shared" si="4"/>
        <v>0</v>
      </c>
      <c r="BF144" s="158">
        <f t="shared" si="5"/>
        <v>0</v>
      </c>
      <c r="BG144" s="158">
        <f t="shared" si="6"/>
        <v>0</v>
      </c>
      <c r="BH144" s="158">
        <f t="shared" si="7"/>
        <v>0</v>
      </c>
      <c r="BI144" s="158">
        <f t="shared" si="8"/>
        <v>0</v>
      </c>
      <c r="BJ144" s="18" t="s">
        <v>8</v>
      </c>
      <c r="BK144" s="158">
        <f t="shared" si="9"/>
        <v>0</v>
      </c>
      <c r="BL144" s="18" t="s">
        <v>298</v>
      </c>
      <c r="BM144" s="157" t="s">
        <v>1052</v>
      </c>
    </row>
    <row r="145" spans="1:65" s="2" customFormat="1" ht="24.2" customHeight="1">
      <c r="A145" s="33"/>
      <c r="B145" s="145"/>
      <c r="C145" s="146" t="s">
        <v>333</v>
      </c>
      <c r="D145" s="146" t="s">
        <v>186</v>
      </c>
      <c r="E145" s="147" t="s">
        <v>1053</v>
      </c>
      <c r="F145" s="148" t="s">
        <v>1054</v>
      </c>
      <c r="G145" s="149" t="s">
        <v>209</v>
      </c>
      <c r="H145" s="150">
        <v>36</v>
      </c>
      <c r="I145" s="151"/>
      <c r="J145" s="152">
        <f t="shared" si="0"/>
        <v>0</v>
      </c>
      <c r="K145" s="148" t="s">
        <v>190</v>
      </c>
      <c r="L145" s="34"/>
      <c r="M145" s="153" t="s">
        <v>1</v>
      </c>
      <c r="N145" s="154" t="s">
        <v>42</v>
      </c>
      <c r="O145" s="59"/>
      <c r="P145" s="155">
        <f t="shared" si="1"/>
        <v>0</v>
      </c>
      <c r="Q145" s="155">
        <v>3.4429999999999999E-3</v>
      </c>
      <c r="R145" s="155">
        <f t="shared" si="2"/>
        <v>0.123948</v>
      </c>
      <c r="S145" s="155">
        <v>0</v>
      </c>
      <c r="T145" s="156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298</v>
      </c>
      <c r="AT145" s="157" t="s">
        <v>186</v>
      </c>
      <c r="AU145" s="157" t="s">
        <v>85</v>
      </c>
      <c r="AY145" s="18" t="s">
        <v>184</v>
      </c>
      <c r="BE145" s="158">
        <f t="shared" si="4"/>
        <v>0</v>
      </c>
      <c r="BF145" s="158">
        <f t="shared" si="5"/>
        <v>0</v>
      </c>
      <c r="BG145" s="158">
        <f t="shared" si="6"/>
        <v>0</v>
      </c>
      <c r="BH145" s="158">
        <f t="shared" si="7"/>
        <v>0</v>
      </c>
      <c r="BI145" s="158">
        <f t="shared" si="8"/>
        <v>0</v>
      </c>
      <c r="BJ145" s="18" t="s">
        <v>8</v>
      </c>
      <c r="BK145" s="158">
        <f t="shared" si="9"/>
        <v>0</v>
      </c>
      <c r="BL145" s="18" t="s">
        <v>298</v>
      </c>
      <c r="BM145" s="157" t="s">
        <v>1055</v>
      </c>
    </row>
    <row r="146" spans="1:65" s="2" customFormat="1" ht="14.45" customHeight="1">
      <c r="A146" s="33"/>
      <c r="B146" s="145"/>
      <c r="C146" s="176" t="s">
        <v>338</v>
      </c>
      <c r="D146" s="176" t="s">
        <v>235</v>
      </c>
      <c r="E146" s="177" t="s">
        <v>1056</v>
      </c>
      <c r="F146" s="178" t="s">
        <v>1057</v>
      </c>
      <c r="G146" s="179" t="s">
        <v>215</v>
      </c>
      <c r="H146" s="180">
        <v>9</v>
      </c>
      <c r="I146" s="181"/>
      <c r="J146" s="182">
        <f t="shared" si="0"/>
        <v>0</v>
      </c>
      <c r="K146" s="178" t="s">
        <v>1</v>
      </c>
      <c r="L146" s="183"/>
      <c r="M146" s="184" t="s">
        <v>1</v>
      </c>
      <c r="N146" s="185" t="s">
        <v>42</v>
      </c>
      <c r="O146" s="59"/>
      <c r="P146" s="155">
        <f t="shared" si="1"/>
        <v>0</v>
      </c>
      <c r="Q146" s="155">
        <v>0</v>
      </c>
      <c r="R146" s="155">
        <f t="shared" si="2"/>
        <v>0</v>
      </c>
      <c r="S146" s="155">
        <v>0</v>
      </c>
      <c r="T146" s="156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386</v>
      </c>
      <c r="AT146" s="157" t="s">
        <v>235</v>
      </c>
      <c r="AU146" s="157" t="s">
        <v>85</v>
      </c>
      <c r="AY146" s="18" t="s">
        <v>184</v>
      </c>
      <c r="BE146" s="158">
        <f t="shared" si="4"/>
        <v>0</v>
      </c>
      <c r="BF146" s="158">
        <f t="shared" si="5"/>
        <v>0</v>
      </c>
      <c r="BG146" s="158">
        <f t="shared" si="6"/>
        <v>0</v>
      </c>
      <c r="BH146" s="158">
        <f t="shared" si="7"/>
        <v>0</v>
      </c>
      <c r="BI146" s="158">
        <f t="shared" si="8"/>
        <v>0</v>
      </c>
      <c r="BJ146" s="18" t="s">
        <v>8</v>
      </c>
      <c r="BK146" s="158">
        <f t="shared" si="9"/>
        <v>0</v>
      </c>
      <c r="BL146" s="18" t="s">
        <v>298</v>
      </c>
      <c r="BM146" s="157" t="s">
        <v>1058</v>
      </c>
    </row>
    <row r="147" spans="1:65" s="2" customFormat="1" ht="14.45" customHeight="1">
      <c r="A147" s="33"/>
      <c r="B147" s="145"/>
      <c r="C147" s="176" t="s">
        <v>344</v>
      </c>
      <c r="D147" s="176" t="s">
        <v>235</v>
      </c>
      <c r="E147" s="177" t="s">
        <v>1059</v>
      </c>
      <c r="F147" s="178" t="s">
        <v>1060</v>
      </c>
      <c r="G147" s="179" t="s">
        <v>215</v>
      </c>
      <c r="H147" s="180">
        <v>1</v>
      </c>
      <c r="I147" s="181"/>
      <c r="J147" s="182">
        <f t="shared" si="0"/>
        <v>0</v>
      </c>
      <c r="K147" s="178" t="s">
        <v>1</v>
      </c>
      <c r="L147" s="183"/>
      <c r="M147" s="184" t="s">
        <v>1</v>
      </c>
      <c r="N147" s="185" t="s">
        <v>42</v>
      </c>
      <c r="O147" s="59"/>
      <c r="P147" s="155">
        <f t="shared" si="1"/>
        <v>0</v>
      </c>
      <c r="Q147" s="155">
        <v>0</v>
      </c>
      <c r="R147" s="155">
        <f t="shared" si="2"/>
        <v>0</v>
      </c>
      <c r="S147" s="155">
        <v>0</v>
      </c>
      <c r="T147" s="156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386</v>
      </c>
      <c r="AT147" s="157" t="s">
        <v>235</v>
      </c>
      <c r="AU147" s="157" t="s">
        <v>85</v>
      </c>
      <c r="AY147" s="18" t="s">
        <v>184</v>
      </c>
      <c r="BE147" s="158">
        <f t="shared" si="4"/>
        <v>0</v>
      </c>
      <c r="BF147" s="158">
        <f t="shared" si="5"/>
        <v>0</v>
      </c>
      <c r="BG147" s="158">
        <f t="shared" si="6"/>
        <v>0</v>
      </c>
      <c r="BH147" s="158">
        <f t="shared" si="7"/>
        <v>0</v>
      </c>
      <c r="BI147" s="158">
        <f t="shared" si="8"/>
        <v>0</v>
      </c>
      <c r="BJ147" s="18" t="s">
        <v>8</v>
      </c>
      <c r="BK147" s="158">
        <f t="shared" si="9"/>
        <v>0</v>
      </c>
      <c r="BL147" s="18" t="s">
        <v>298</v>
      </c>
      <c r="BM147" s="157" t="s">
        <v>1061</v>
      </c>
    </row>
    <row r="148" spans="1:65" s="2" customFormat="1" ht="14.45" customHeight="1">
      <c r="A148" s="33"/>
      <c r="B148" s="145"/>
      <c r="C148" s="176" t="s">
        <v>351</v>
      </c>
      <c r="D148" s="176" t="s">
        <v>235</v>
      </c>
      <c r="E148" s="177" t="s">
        <v>1062</v>
      </c>
      <c r="F148" s="178" t="s">
        <v>1063</v>
      </c>
      <c r="G148" s="179" t="s">
        <v>215</v>
      </c>
      <c r="H148" s="180">
        <v>2</v>
      </c>
      <c r="I148" s="181"/>
      <c r="J148" s="182">
        <f t="shared" si="0"/>
        <v>0</v>
      </c>
      <c r="K148" s="178" t="s">
        <v>1</v>
      </c>
      <c r="L148" s="183"/>
      <c r="M148" s="204" t="s">
        <v>1</v>
      </c>
      <c r="N148" s="205" t="s">
        <v>42</v>
      </c>
      <c r="O148" s="206"/>
      <c r="P148" s="207">
        <f t="shared" si="1"/>
        <v>0</v>
      </c>
      <c r="Q148" s="207">
        <v>0</v>
      </c>
      <c r="R148" s="207">
        <f t="shared" si="2"/>
        <v>0</v>
      </c>
      <c r="S148" s="207">
        <v>0</v>
      </c>
      <c r="T148" s="208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386</v>
      </c>
      <c r="AT148" s="157" t="s">
        <v>235</v>
      </c>
      <c r="AU148" s="157" t="s">
        <v>85</v>
      </c>
      <c r="AY148" s="18" t="s">
        <v>184</v>
      </c>
      <c r="BE148" s="158">
        <f t="shared" si="4"/>
        <v>0</v>
      </c>
      <c r="BF148" s="158">
        <f t="shared" si="5"/>
        <v>0</v>
      </c>
      <c r="BG148" s="158">
        <f t="shared" si="6"/>
        <v>0</v>
      </c>
      <c r="BH148" s="158">
        <f t="shared" si="7"/>
        <v>0</v>
      </c>
      <c r="BI148" s="158">
        <f t="shared" si="8"/>
        <v>0</v>
      </c>
      <c r="BJ148" s="18" t="s">
        <v>8</v>
      </c>
      <c r="BK148" s="158">
        <f t="shared" si="9"/>
        <v>0</v>
      </c>
      <c r="BL148" s="18" t="s">
        <v>298</v>
      </c>
      <c r="BM148" s="157" t="s">
        <v>1064</v>
      </c>
    </row>
    <row r="149" spans="1:65" s="2" customFormat="1" ht="6.95" customHeight="1">
      <c r="A149" s="33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34"/>
      <c r="M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</sheetData>
  <autoFilter ref="C118:K14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90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104</v>
      </c>
      <c r="L4" s="21"/>
      <c r="M4" s="95" t="s">
        <v>11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258" t="str">
        <f>'Rekapitulace stavby'!K6</f>
        <v>Stavební úpravy 2.n.p. budovy SPOŠ D.K.n.L.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113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9" t="s">
        <v>1065</v>
      </c>
      <c r="F9" s="260"/>
      <c r="G9" s="260"/>
      <c r="H9" s="26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19</v>
      </c>
      <c r="E11" s="33"/>
      <c r="F11" s="26" t="s">
        <v>1</v>
      </c>
      <c r="G11" s="33"/>
      <c r="H11" s="33"/>
      <c r="I11" s="28" t="s">
        <v>20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6" t="str">
        <f>'Rekapitulace stavby'!AN8</f>
        <v>4. 1. 2021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1" t="str">
        <f>'Rekapitulace stavby'!E14</f>
        <v>Vyplň údaj</v>
      </c>
      <c r="F18" s="241"/>
      <c r="G18" s="241"/>
      <c r="H18" s="241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26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32</v>
      </c>
      <c r="F21" s="33"/>
      <c r="G21" s="33"/>
      <c r="H21" s="33"/>
      <c r="I21" s="2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34</v>
      </c>
      <c r="E23" s="33"/>
      <c r="F23" s="33"/>
      <c r="G23" s="33"/>
      <c r="H23" s="33"/>
      <c r="I23" s="28" t="s">
        <v>26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35</v>
      </c>
      <c r="F24" s="33"/>
      <c r="G24" s="33"/>
      <c r="H24" s="33"/>
      <c r="I24" s="28" t="s">
        <v>28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6"/>
      <c r="B27" s="97"/>
      <c r="C27" s="96"/>
      <c r="D27" s="96"/>
      <c r="E27" s="246" t="s">
        <v>1</v>
      </c>
      <c r="F27" s="246"/>
      <c r="G27" s="246"/>
      <c r="H27" s="246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9" t="s">
        <v>37</v>
      </c>
      <c r="E30" s="33"/>
      <c r="F30" s="33"/>
      <c r="G30" s="33"/>
      <c r="H30" s="33"/>
      <c r="I30" s="33"/>
      <c r="J30" s="72">
        <f>ROUND(J118, 0)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39</v>
      </c>
      <c r="G32" s="33"/>
      <c r="H32" s="33"/>
      <c r="I32" s="37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0" t="s">
        <v>41</v>
      </c>
      <c r="E33" s="28" t="s">
        <v>42</v>
      </c>
      <c r="F33" s="101">
        <f>ROUND((SUM(BE118:BE121)),  0)</f>
        <v>0</v>
      </c>
      <c r="G33" s="33"/>
      <c r="H33" s="33"/>
      <c r="I33" s="102">
        <v>0.21</v>
      </c>
      <c r="J33" s="101">
        <f>ROUND(((SUM(BE118:BE121))*I33),  0)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43</v>
      </c>
      <c r="F34" s="101">
        <f>ROUND((SUM(BF118:BF121)),  0)</f>
        <v>0</v>
      </c>
      <c r="G34" s="33"/>
      <c r="H34" s="33"/>
      <c r="I34" s="102">
        <v>0.15</v>
      </c>
      <c r="J34" s="101">
        <f>ROUND(((SUM(BF118:BF121))*I34),  0)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44</v>
      </c>
      <c r="F35" s="101">
        <f>ROUND((SUM(BG118:BG121)),  0)</f>
        <v>0</v>
      </c>
      <c r="G35" s="33"/>
      <c r="H35" s="33"/>
      <c r="I35" s="102">
        <v>0.21</v>
      </c>
      <c r="J35" s="101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45</v>
      </c>
      <c r="F36" s="101">
        <f>ROUND((SUM(BH118:BH121)),  0)</f>
        <v>0</v>
      </c>
      <c r="G36" s="33"/>
      <c r="H36" s="33"/>
      <c r="I36" s="102">
        <v>0.15</v>
      </c>
      <c r="J36" s="101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1">
        <f>ROUND((SUM(BI118:BI121)),  0)</f>
        <v>0</v>
      </c>
      <c r="G37" s="33"/>
      <c r="H37" s="33"/>
      <c r="I37" s="102">
        <v>0</v>
      </c>
      <c r="J37" s="101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04" t="s">
        <v>47</v>
      </c>
      <c r="E39" s="61"/>
      <c r="F39" s="61"/>
      <c r="G39" s="105" t="s">
        <v>48</v>
      </c>
      <c r="H39" s="106" t="s">
        <v>49</v>
      </c>
      <c r="I39" s="61"/>
      <c r="J39" s="107">
        <f>SUM(J30:J37)</f>
        <v>0</v>
      </c>
      <c r="K39" s="108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50</v>
      </c>
      <c r="E50" s="45"/>
      <c r="F50" s="45"/>
      <c r="G50" s="44" t="s">
        <v>51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52</v>
      </c>
      <c r="E61" s="36"/>
      <c r="F61" s="109" t="s">
        <v>53</v>
      </c>
      <c r="G61" s="46" t="s">
        <v>52</v>
      </c>
      <c r="H61" s="36"/>
      <c r="I61" s="36"/>
      <c r="J61" s="110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52</v>
      </c>
      <c r="E76" s="36"/>
      <c r="F76" s="109" t="s">
        <v>53</v>
      </c>
      <c r="G76" s="46" t="s">
        <v>52</v>
      </c>
      <c r="H76" s="36"/>
      <c r="I76" s="36"/>
      <c r="J76" s="110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144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Stavební úpravy 2.n.p. budovy SPOŠ D.K.n.L.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9" t="str">
        <f>E9</f>
        <v>3 - Elektroinstalace</v>
      </c>
      <c r="F87" s="260"/>
      <c r="G87" s="260"/>
      <c r="H87" s="26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3"/>
      <c r="E89" s="33"/>
      <c r="F89" s="26" t="str">
        <f>F12</f>
        <v>Dvůr Králové nad Labem</v>
      </c>
      <c r="G89" s="33"/>
      <c r="H89" s="33"/>
      <c r="I89" s="28" t="s">
        <v>23</v>
      </c>
      <c r="J89" s="56" t="str">
        <f>IF(J12="","",J12)</f>
        <v>4. 1. 2021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8" t="s">
        <v>25</v>
      </c>
      <c r="D91" s="33"/>
      <c r="E91" s="33"/>
      <c r="F91" s="26" t="str">
        <f>E15</f>
        <v>SPOŠ Dvůr Králové n.L., El. Krásnohorské 2069</v>
      </c>
      <c r="G91" s="33"/>
      <c r="H91" s="33"/>
      <c r="I91" s="28" t="s">
        <v>31</v>
      </c>
      <c r="J91" s="31" t="str">
        <f>E21</f>
        <v>Projektis spol. s r.o., Legionářská 562, D.K.n.L.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28" t="s">
        <v>34</v>
      </c>
      <c r="J92" s="31" t="str">
        <f>E24</f>
        <v>ing. V. Švehla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1" t="s">
        <v>145</v>
      </c>
      <c r="D94" s="103"/>
      <c r="E94" s="103"/>
      <c r="F94" s="103"/>
      <c r="G94" s="103"/>
      <c r="H94" s="103"/>
      <c r="I94" s="103"/>
      <c r="J94" s="112" t="s">
        <v>146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3" t="s">
        <v>147</v>
      </c>
      <c r="D96" s="33"/>
      <c r="E96" s="33"/>
      <c r="F96" s="33"/>
      <c r="G96" s="33"/>
      <c r="H96" s="33"/>
      <c r="I96" s="33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148</v>
      </c>
    </row>
    <row r="97" spans="1:31" s="9" customFormat="1" ht="24.95" customHeight="1">
      <c r="B97" s="114"/>
      <c r="D97" s="115" t="s">
        <v>1066</v>
      </c>
      <c r="E97" s="116"/>
      <c r="F97" s="116"/>
      <c r="G97" s="116"/>
      <c r="H97" s="116"/>
      <c r="I97" s="116"/>
      <c r="J97" s="117">
        <f>J119</f>
        <v>0</v>
      </c>
      <c r="L97" s="114"/>
    </row>
    <row r="98" spans="1:31" s="10" customFormat="1" ht="19.899999999999999" customHeight="1">
      <c r="B98" s="118"/>
      <c r="D98" s="119" t="s">
        <v>1067</v>
      </c>
      <c r="E98" s="120"/>
      <c r="F98" s="120"/>
      <c r="G98" s="120"/>
      <c r="H98" s="120"/>
      <c r="I98" s="120"/>
      <c r="J98" s="121">
        <f>J120</f>
        <v>0</v>
      </c>
      <c r="L98" s="118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169</v>
      </c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17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3"/>
      <c r="D108" s="33"/>
      <c r="E108" s="258" t="str">
        <f>E7</f>
        <v>Stavební úpravy 2.n.p. budovy SPOŠ D.K.n.L.</v>
      </c>
      <c r="F108" s="259"/>
      <c r="G108" s="259"/>
      <c r="H108" s="259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113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19" t="str">
        <f>E9</f>
        <v>3 - Elektroinstalace</v>
      </c>
      <c r="F110" s="260"/>
      <c r="G110" s="260"/>
      <c r="H110" s="260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21</v>
      </c>
      <c r="D112" s="33"/>
      <c r="E112" s="33"/>
      <c r="F112" s="26" t="str">
        <f>F12</f>
        <v>Dvůr Králové nad Labem</v>
      </c>
      <c r="G112" s="33"/>
      <c r="H112" s="33"/>
      <c r="I112" s="28" t="s">
        <v>23</v>
      </c>
      <c r="J112" s="56" t="str">
        <f>IF(J12="","",J12)</f>
        <v>4. 1. 2021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40.15" customHeight="1">
      <c r="A114" s="33"/>
      <c r="B114" s="34"/>
      <c r="C114" s="28" t="s">
        <v>25</v>
      </c>
      <c r="D114" s="33"/>
      <c r="E114" s="33"/>
      <c r="F114" s="26" t="str">
        <f>E15</f>
        <v>SPOŠ Dvůr Králové n.L., El. Krásnohorské 2069</v>
      </c>
      <c r="G114" s="33"/>
      <c r="H114" s="33"/>
      <c r="I114" s="28" t="s">
        <v>31</v>
      </c>
      <c r="J114" s="31" t="str">
        <f>E21</f>
        <v>Projektis spol. s r.o., Legionářská 562, D.K.n.L.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29</v>
      </c>
      <c r="D115" s="33"/>
      <c r="E115" s="33"/>
      <c r="F115" s="26" t="str">
        <f>IF(E18="","",E18)</f>
        <v>Vyplň údaj</v>
      </c>
      <c r="G115" s="33"/>
      <c r="H115" s="33"/>
      <c r="I115" s="28" t="s">
        <v>34</v>
      </c>
      <c r="J115" s="31" t="str">
        <f>E24</f>
        <v>ing. V. Švehla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22"/>
      <c r="B117" s="123"/>
      <c r="C117" s="124" t="s">
        <v>170</v>
      </c>
      <c r="D117" s="125" t="s">
        <v>62</v>
      </c>
      <c r="E117" s="125" t="s">
        <v>58</v>
      </c>
      <c r="F117" s="125" t="s">
        <v>59</v>
      </c>
      <c r="G117" s="125" t="s">
        <v>171</v>
      </c>
      <c r="H117" s="125" t="s">
        <v>172</v>
      </c>
      <c r="I117" s="125" t="s">
        <v>173</v>
      </c>
      <c r="J117" s="125" t="s">
        <v>146</v>
      </c>
      <c r="K117" s="126" t="s">
        <v>174</v>
      </c>
      <c r="L117" s="127"/>
      <c r="M117" s="63" t="s">
        <v>1</v>
      </c>
      <c r="N117" s="64" t="s">
        <v>41</v>
      </c>
      <c r="O117" s="64" t="s">
        <v>175</v>
      </c>
      <c r="P117" s="64" t="s">
        <v>176</v>
      </c>
      <c r="Q117" s="64" t="s">
        <v>177</v>
      </c>
      <c r="R117" s="64" t="s">
        <v>178</v>
      </c>
      <c r="S117" s="64" t="s">
        <v>179</v>
      </c>
      <c r="T117" s="65" t="s">
        <v>180</v>
      </c>
      <c r="U117" s="122"/>
      <c r="V117" s="122"/>
      <c r="W117" s="122"/>
      <c r="X117" s="122"/>
      <c r="Y117" s="122"/>
      <c r="Z117" s="122"/>
      <c r="AA117" s="122"/>
      <c r="AB117" s="122"/>
      <c r="AC117" s="122"/>
      <c r="AD117" s="122"/>
      <c r="AE117" s="122"/>
    </row>
    <row r="118" spans="1:65" s="2" customFormat="1" ht="22.9" customHeight="1">
      <c r="A118" s="33"/>
      <c r="B118" s="34"/>
      <c r="C118" s="70" t="s">
        <v>181</v>
      </c>
      <c r="D118" s="33"/>
      <c r="E118" s="33"/>
      <c r="F118" s="33"/>
      <c r="G118" s="33"/>
      <c r="H118" s="33"/>
      <c r="I118" s="33"/>
      <c r="J118" s="128">
        <f>BK118</f>
        <v>0</v>
      </c>
      <c r="K118" s="33"/>
      <c r="L118" s="34"/>
      <c r="M118" s="66"/>
      <c r="N118" s="57"/>
      <c r="O118" s="67"/>
      <c r="P118" s="129">
        <f>P119</f>
        <v>0</v>
      </c>
      <c r="Q118" s="67"/>
      <c r="R118" s="129">
        <f>R119</f>
        <v>0</v>
      </c>
      <c r="S118" s="67"/>
      <c r="T118" s="130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76</v>
      </c>
      <c r="AU118" s="18" t="s">
        <v>148</v>
      </c>
      <c r="BK118" s="131">
        <f>BK119</f>
        <v>0</v>
      </c>
    </row>
    <row r="119" spans="1:65" s="12" customFormat="1" ht="25.9" customHeight="1">
      <c r="B119" s="132"/>
      <c r="D119" s="133" t="s">
        <v>76</v>
      </c>
      <c r="E119" s="134" t="s">
        <v>235</v>
      </c>
      <c r="F119" s="134" t="s">
        <v>1068</v>
      </c>
      <c r="I119" s="135"/>
      <c r="J119" s="136">
        <f>BK119</f>
        <v>0</v>
      </c>
      <c r="L119" s="132"/>
      <c r="M119" s="137"/>
      <c r="N119" s="138"/>
      <c r="O119" s="138"/>
      <c r="P119" s="139">
        <f>P120</f>
        <v>0</v>
      </c>
      <c r="Q119" s="138"/>
      <c r="R119" s="139">
        <f>R120</f>
        <v>0</v>
      </c>
      <c r="S119" s="138"/>
      <c r="T119" s="140">
        <f>T120</f>
        <v>0</v>
      </c>
      <c r="AR119" s="133" t="s">
        <v>88</v>
      </c>
      <c r="AT119" s="141" t="s">
        <v>76</v>
      </c>
      <c r="AU119" s="141" t="s">
        <v>77</v>
      </c>
      <c r="AY119" s="133" t="s">
        <v>184</v>
      </c>
      <c r="BK119" s="142">
        <f>BK120</f>
        <v>0</v>
      </c>
    </row>
    <row r="120" spans="1:65" s="12" customFormat="1" ht="22.9" customHeight="1">
      <c r="B120" s="132"/>
      <c r="D120" s="133" t="s">
        <v>76</v>
      </c>
      <c r="E120" s="143" t="s">
        <v>1069</v>
      </c>
      <c r="F120" s="143" t="s">
        <v>1070</v>
      </c>
      <c r="I120" s="135"/>
      <c r="J120" s="144">
        <f>BK120</f>
        <v>0</v>
      </c>
      <c r="L120" s="132"/>
      <c r="M120" s="137"/>
      <c r="N120" s="138"/>
      <c r="O120" s="138"/>
      <c r="P120" s="139">
        <f>P121</f>
        <v>0</v>
      </c>
      <c r="Q120" s="138"/>
      <c r="R120" s="139">
        <f>R121</f>
        <v>0</v>
      </c>
      <c r="S120" s="138"/>
      <c r="T120" s="140">
        <f>T121</f>
        <v>0</v>
      </c>
      <c r="AR120" s="133" t="s">
        <v>88</v>
      </c>
      <c r="AT120" s="141" t="s">
        <v>76</v>
      </c>
      <c r="AU120" s="141" t="s">
        <v>8</v>
      </c>
      <c r="AY120" s="133" t="s">
        <v>184</v>
      </c>
      <c r="BK120" s="142">
        <f>BK121</f>
        <v>0</v>
      </c>
    </row>
    <row r="121" spans="1:65" s="2" customFormat="1" ht="14.45" customHeight="1">
      <c r="A121" s="33"/>
      <c r="B121" s="145"/>
      <c r="C121" s="176" t="s">
        <v>8</v>
      </c>
      <c r="D121" s="176" t="s">
        <v>235</v>
      </c>
      <c r="E121" s="177" t="s">
        <v>1071</v>
      </c>
      <c r="F121" s="178" t="s">
        <v>1072</v>
      </c>
      <c r="G121" s="179" t="s">
        <v>1073</v>
      </c>
      <c r="H121" s="180">
        <v>1</v>
      </c>
      <c r="I121" s="181"/>
      <c r="J121" s="182">
        <f>ROUND(I121*H121,0)</f>
        <v>0</v>
      </c>
      <c r="K121" s="178" t="s">
        <v>1</v>
      </c>
      <c r="L121" s="183"/>
      <c r="M121" s="204" t="s">
        <v>1</v>
      </c>
      <c r="N121" s="205" t="s">
        <v>42</v>
      </c>
      <c r="O121" s="20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57" t="s">
        <v>1074</v>
      </c>
      <c r="AT121" s="157" t="s">
        <v>235</v>
      </c>
      <c r="AU121" s="157" t="s">
        <v>85</v>
      </c>
      <c r="AY121" s="18" t="s">
        <v>184</v>
      </c>
      <c r="BE121" s="158">
        <f>IF(N121="základní",J121,0)</f>
        <v>0</v>
      </c>
      <c r="BF121" s="158">
        <f>IF(N121="snížená",J121,0)</f>
        <v>0</v>
      </c>
      <c r="BG121" s="158">
        <f>IF(N121="zákl. přenesená",J121,0)</f>
        <v>0</v>
      </c>
      <c r="BH121" s="158">
        <f>IF(N121="sníž. přenesená",J121,0)</f>
        <v>0</v>
      </c>
      <c r="BI121" s="158">
        <f>IF(N121="nulová",J121,0)</f>
        <v>0</v>
      </c>
      <c r="BJ121" s="18" t="s">
        <v>8</v>
      </c>
      <c r="BK121" s="158">
        <f>ROUND(I121*H121,0)</f>
        <v>0</v>
      </c>
      <c r="BL121" s="18" t="s">
        <v>567</v>
      </c>
      <c r="BM121" s="157" t="s">
        <v>1075</v>
      </c>
    </row>
    <row r="122" spans="1:65" s="2" customFormat="1" ht="6.95" customHeight="1">
      <c r="A122" s="33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34"/>
      <c r="M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93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104</v>
      </c>
      <c r="L4" s="21"/>
      <c r="M4" s="95" t="s">
        <v>11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258" t="str">
        <f>'Rekapitulace stavby'!K6</f>
        <v>Stavební úpravy 2.n.p. budovy SPOŠ D.K.n.L.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113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9" t="s">
        <v>1076</v>
      </c>
      <c r="F9" s="260"/>
      <c r="G9" s="260"/>
      <c r="H9" s="26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19</v>
      </c>
      <c r="E11" s="33"/>
      <c r="F11" s="26" t="s">
        <v>1</v>
      </c>
      <c r="G11" s="33"/>
      <c r="H11" s="33"/>
      <c r="I11" s="28" t="s">
        <v>20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21</v>
      </c>
      <c r="E12" s="33"/>
      <c r="F12" s="26" t="s">
        <v>1077</v>
      </c>
      <c r="G12" s="33"/>
      <c r="H12" s="33"/>
      <c r="I12" s="28" t="s">
        <v>23</v>
      </c>
      <c r="J12" s="56" t="str">
        <f>'Rekapitulace stavby'!AN8</f>
        <v>4. 1. 2021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>SPOŠ Dvůr Králové n.L., El. Krásnohorské 2069</v>
      </c>
      <c r="F15" s="33"/>
      <c r="G15" s="33"/>
      <c r="H15" s="33"/>
      <c r="I15" s="28" t="s">
        <v>28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1" t="str">
        <f>'Rekapitulace stavby'!E14</f>
        <v>Vyplň údaj</v>
      </c>
      <c r="F18" s="241"/>
      <c r="G18" s="241"/>
      <c r="H18" s="241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26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>Projektis spol. s r.o., Legionářská 562, D.K.n.L.</v>
      </c>
      <c r="F21" s="33"/>
      <c r="G21" s="33"/>
      <c r="H21" s="33"/>
      <c r="I21" s="28" t="s">
        <v>28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34</v>
      </c>
      <c r="E23" s="33"/>
      <c r="F23" s="33"/>
      <c r="G23" s="33"/>
      <c r="H23" s="33"/>
      <c r="I23" s="28" t="s">
        <v>26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>ing. V. Švehla</v>
      </c>
      <c r="F24" s="33"/>
      <c r="G24" s="33"/>
      <c r="H24" s="33"/>
      <c r="I24" s="2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6"/>
      <c r="B27" s="97"/>
      <c r="C27" s="96"/>
      <c r="D27" s="96"/>
      <c r="E27" s="246" t="s">
        <v>1</v>
      </c>
      <c r="F27" s="246"/>
      <c r="G27" s="246"/>
      <c r="H27" s="246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9" t="s">
        <v>37</v>
      </c>
      <c r="E30" s="33"/>
      <c r="F30" s="33"/>
      <c r="G30" s="33"/>
      <c r="H30" s="33"/>
      <c r="I30" s="33"/>
      <c r="J30" s="72">
        <f>ROUND(J124, 0)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39</v>
      </c>
      <c r="G32" s="33"/>
      <c r="H32" s="33"/>
      <c r="I32" s="37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0" t="s">
        <v>41</v>
      </c>
      <c r="E33" s="28" t="s">
        <v>42</v>
      </c>
      <c r="F33" s="101">
        <f>ROUND((SUM(BE124:BE188)),  0)</f>
        <v>0</v>
      </c>
      <c r="G33" s="33"/>
      <c r="H33" s="33"/>
      <c r="I33" s="102">
        <v>0.21</v>
      </c>
      <c r="J33" s="101">
        <f>ROUND(((SUM(BE124:BE188))*I33),  0)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43</v>
      </c>
      <c r="F34" s="101">
        <f>ROUND((SUM(BF124:BF188)),  0)</f>
        <v>0</v>
      </c>
      <c r="G34" s="33"/>
      <c r="H34" s="33"/>
      <c r="I34" s="102">
        <v>0.15</v>
      </c>
      <c r="J34" s="101">
        <f>ROUND(((SUM(BF124:BF188))*I34),  0)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44</v>
      </c>
      <c r="F35" s="101">
        <f>ROUND((SUM(BG124:BG188)),  0)</f>
        <v>0</v>
      </c>
      <c r="G35" s="33"/>
      <c r="H35" s="33"/>
      <c r="I35" s="102">
        <v>0.21</v>
      </c>
      <c r="J35" s="101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45</v>
      </c>
      <c r="F36" s="101">
        <f>ROUND((SUM(BH124:BH188)),  0)</f>
        <v>0</v>
      </c>
      <c r="G36" s="33"/>
      <c r="H36" s="33"/>
      <c r="I36" s="102">
        <v>0.15</v>
      </c>
      <c r="J36" s="101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1">
        <f>ROUND((SUM(BI124:BI188)),  0)</f>
        <v>0</v>
      </c>
      <c r="G37" s="33"/>
      <c r="H37" s="33"/>
      <c r="I37" s="102">
        <v>0</v>
      </c>
      <c r="J37" s="101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04" t="s">
        <v>47</v>
      </c>
      <c r="E39" s="61"/>
      <c r="F39" s="61"/>
      <c r="G39" s="105" t="s">
        <v>48</v>
      </c>
      <c r="H39" s="106" t="s">
        <v>49</v>
      </c>
      <c r="I39" s="61"/>
      <c r="J39" s="107">
        <f>SUM(J30:J37)</f>
        <v>0</v>
      </c>
      <c r="K39" s="108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50</v>
      </c>
      <c r="E50" s="45"/>
      <c r="F50" s="45"/>
      <c r="G50" s="44" t="s">
        <v>51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52</v>
      </c>
      <c r="E61" s="36"/>
      <c r="F61" s="109" t="s">
        <v>53</v>
      </c>
      <c r="G61" s="46" t="s">
        <v>52</v>
      </c>
      <c r="H61" s="36"/>
      <c r="I61" s="36"/>
      <c r="J61" s="110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52</v>
      </c>
      <c r="E76" s="36"/>
      <c r="F76" s="109" t="s">
        <v>53</v>
      </c>
      <c r="G76" s="46" t="s">
        <v>52</v>
      </c>
      <c r="H76" s="36"/>
      <c r="I76" s="36"/>
      <c r="J76" s="110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144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Stavební úpravy 2.n.p. budovy SPOŠ D.K.n.L.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9" t="str">
        <f>E9</f>
        <v>4 - Zdravotní technika</v>
      </c>
      <c r="F87" s="260"/>
      <c r="G87" s="260"/>
      <c r="H87" s="26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3"/>
      <c r="E89" s="33"/>
      <c r="F89" s="26" t="str">
        <f>F12</f>
        <v xml:space="preserve"> </v>
      </c>
      <c r="G89" s="33"/>
      <c r="H89" s="33"/>
      <c r="I89" s="28" t="s">
        <v>23</v>
      </c>
      <c r="J89" s="56" t="str">
        <f>IF(J12="","",J12)</f>
        <v>4. 1. 2021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8" t="s">
        <v>25</v>
      </c>
      <c r="D91" s="33"/>
      <c r="E91" s="33"/>
      <c r="F91" s="26" t="str">
        <f>E15</f>
        <v>SPOŠ Dvůr Králové n.L., El. Krásnohorské 2069</v>
      </c>
      <c r="G91" s="33"/>
      <c r="H91" s="33"/>
      <c r="I91" s="28" t="s">
        <v>31</v>
      </c>
      <c r="J91" s="31" t="str">
        <f>E21</f>
        <v>Projektis spol. s r.o., Legionářská 562, D.K.n.L.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28" t="s">
        <v>34</v>
      </c>
      <c r="J92" s="31" t="str">
        <f>E24</f>
        <v>ing. V. Švehla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1" t="s">
        <v>145</v>
      </c>
      <c r="D94" s="103"/>
      <c r="E94" s="103"/>
      <c r="F94" s="103"/>
      <c r="G94" s="103"/>
      <c r="H94" s="103"/>
      <c r="I94" s="103"/>
      <c r="J94" s="112" t="s">
        <v>146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3" t="s">
        <v>147</v>
      </c>
      <c r="D96" s="33"/>
      <c r="E96" s="33"/>
      <c r="F96" s="33"/>
      <c r="G96" s="33"/>
      <c r="H96" s="33"/>
      <c r="I96" s="33"/>
      <c r="J96" s="72">
        <f>J124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148</v>
      </c>
    </row>
    <row r="97" spans="1:31" s="9" customFormat="1" ht="24.95" customHeight="1">
      <c r="B97" s="114"/>
      <c r="D97" s="115" t="s">
        <v>156</v>
      </c>
      <c r="E97" s="116"/>
      <c r="F97" s="116"/>
      <c r="G97" s="116"/>
      <c r="H97" s="116"/>
      <c r="I97" s="116"/>
      <c r="J97" s="117">
        <f>J125</f>
        <v>0</v>
      </c>
      <c r="L97" s="114"/>
    </row>
    <row r="98" spans="1:31" s="10" customFormat="1" ht="19.899999999999999" customHeight="1">
      <c r="B98" s="118"/>
      <c r="D98" s="119" t="s">
        <v>1078</v>
      </c>
      <c r="E98" s="120"/>
      <c r="F98" s="120"/>
      <c r="G98" s="120"/>
      <c r="H98" s="120"/>
      <c r="I98" s="120"/>
      <c r="J98" s="121">
        <f>J126</f>
        <v>0</v>
      </c>
      <c r="L98" s="118"/>
    </row>
    <row r="99" spans="1:31" s="10" customFormat="1" ht="19.899999999999999" customHeight="1">
      <c r="B99" s="118"/>
      <c r="D99" s="119" t="s">
        <v>1079</v>
      </c>
      <c r="E99" s="120"/>
      <c r="F99" s="120"/>
      <c r="G99" s="120"/>
      <c r="H99" s="120"/>
      <c r="I99" s="120"/>
      <c r="J99" s="121">
        <f>J141</f>
        <v>0</v>
      </c>
      <c r="L99" s="118"/>
    </row>
    <row r="100" spans="1:31" s="10" customFormat="1" ht="19.899999999999999" customHeight="1">
      <c r="B100" s="118"/>
      <c r="D100" s="119" t="s">
        <v>1080</v>
      </c>
      <c r="E100" s="120"/>
      <c r="F100" s="120"/>
      <c r="G100" s="120"/>
      <c r="H100" s="120"/>
      <c r="I100" s="120"/>
      <c r="J100" s="121">
        <f>J161</f>
        <v>0</v>
      </c>
      <c r="L100" s="118"/>
    </row>
    <row r="101" spans="1:31" s="10" customFormat="1" ht="19.899999999999999" customHeight="1">
      <c r="B101" s="118"/>
      <c r="D101" s="119" t="s">
        <v>1081</v>
      </c>
      <c r="E101" s="120"/>
      <c r="F101" s="120"/>
      <c r="G101" s="120"/>
      <c r="H101" s="120"/>
      <c r="I101" s="120"/>
      <c r="J101" s="121">
        <f>J181</f>
        <v>0</v>
      </c>
      <c r="L101" s="118"/>
    </row>
    <row r="102" spans="1:31" s="9" customFormat="1" ht="24.95" customHeight="1">
      <c r="B102" s="114"/>
      <c r="D102" s="115" t="s">
        <v>168</v>
      </c>
      <c r="E102" s="116"/>
      <c r="F102" s="116"/>
      <c r="G102" s="116"/>
      <c r="H102" s="116"/>
      <c r="I102" s="116"/>
      <c r="J102" s="117">
        <f>J184</f>
        <v>0</v>
      </c>
      <c r="L102" s="114"/>
    </row>
    <row r="103" spans="1:31" s="9" customFormat="1" ht="24.95" customHeight="1">
      <c r="B103" s="114"/>
      <c r="D103" s="115" t="s">
        <v>1082</v>
      </c>
      <c r="E103" s="116"/>
      <c r="F103" s="116"/>
      <c r="G103" s="116"/>
      <c r="H103" s="116"/>
      <c r="I103" s="116"/>
      <c r="J103" s="117">
        <f>J186</f>
        <v>0</v>
      </c>
      <c r="L103" s="114"/>
    </row>
    <row r="104" spans="1:31" s="10" customFormat="1" ht="19.899999999999999" customHeight="1">
      <c r="B104" s="118"/>
      <c r="D104" s="119" t="s">
        <v>1083</v>
      </c>
      <c r="E104" s="120"/>
      <c r="F104" s="120"/>
      <c r="G104" s="120"/>
      <c r="H104" s="120"/>
      <c r="I104" s="120"/>
      <c r="J104" s="121">
        <f>J187</f>
        <v>0</v>
      </c>
      <c r="L104" s="118"/>
    </row>
    <row r="105" spans="1:31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169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17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58" t="str">
        <f>E7</f>
        <v>Stavební úpravy 2.n.p. budovy SPOŠ D.K.n.L.</v>
      </c>
      <c r="F114" s="259"/>
      <c r="G114" s="259"/>
      <c r="H114" s="259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113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19" t="str">
        <f>E9</f>
        <v>4 - Zdravotní technika</v>
      </c>
      <c r="F116" s="260"/>
      <c r="G116" s="260"/>
      <c r="H116" s="260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21</v>
      </c>
      <c r="D118" s="33"/>
      <c r="E118" s="33"/>
      <c r="F118" s="26" t="str">
        <f>F12</f>
        <v xml:space="preserve"> </v>
      </c>
      <c r="G118" s="33"/>
      <c r="H118" s="33"/>
      <c r="I118" s="28" t="s">
        <v>23</v>
      </c>
      <c r="J118" s="56" t="str">
        <f>IF(J12="","",J12)</f>
        <v>4. 1. 2021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40.15" customHeight="1">
      <c r="A120" s="33"/>
      <c r="B120" s="34"/>
      <c r="C120" s="28" t="s">
        <v>25</v>
      </c>
      <c r="D120" s="33"/>
      <c r="E120" s="33"/>
      <c r="F120" s="26" t="str">
        <f>E15</f>
        <v>SPOŠ Dvůr Králové n.L., El. Krásnohorské 2069</v>
      </c>
      <c r="G120" s="33"/>
      <c r="H120" s="33"/>
      <c r="I120" s="28" t="s">
        <v>31</v>
      </c>
      <c r="J120" s="31" t="str">
        <f>E21</f>
        <v>Projektis spol. s r.o., Legionářská 562, D.K.n.L.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29</v>
      </c>
      <c r="D121" s="33"/>
      <c r="E121" s="33"/>
      <c r="F121" s="26" t="str">
        <f>IF(E18="","",E18)</f>
        <v>Vyplň údaj</v>
      </c>
      <c r="G121" s="33"/>
      <c r="H121" s="33"/>
      <c r="I121" s="28" t="s">
        <v>34</v>
      </c>
      <c r="J121" s="31" t="str">
        <f>E24</f>
        <v>ing. V. Švehla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22"/>
      <c r="B123" s="123"/>
      <c r="C123" s="124" t="s">
        <v>170</v>
      </c>
      <c r="D123" s="125" t="s">
        <v>62</v>
      </c>
      <c r="E123" s="125" t="s">
        <v>58</v>
      </c>
      <c r="F123" s="125" t="s">
        <v>59</v>
      </c>
      <c r="G123" s="125" t="s">
        <v>171</v>
      </c>
      <c r="H123" s="125" t="s">
        <v>172</v>
      </c>
      <c r="I123" s="125" t="s">
        <v>173</v>
      </c>
      <c r="J123" s="125" t="s">
        <v>146</v>
      </c>
      <c r="K123" s="126" t="s">
        <v>174</v>
      </c>
      <c r="L123" s="127"/>
      <c r="M123" s="63" t="s">
        <v>1</v>
      </c>
      <c r="N123" s="64" t="s">
        <v>41</v>
      </c>
      <c r="O123" s="64" t="s">
        <v>175</v>
      </c>
      <c r="P123" s="64" t="s">
        <v>176</v>
      </c>
      <c r="Q123" s="64" t="s">
        <v>177</v>
      </c>
      <c r="R123" s="64" t="s">
        <v>178</v>
      </c>
      <c r="S123" s="64" t="s">
        <v>179</v>
      </c>
      <c r="T123" s="65" t="s">
        <v>180</v>
      </c>
      <c r="U123" s="122"/>
      <c r="V123" s="122"/>
      <c r="W123" s="122"/>
      <c r="X123" s="122"/>
      <c r="Y123" s="122"/>
      <c r="Z123" s="122"/>
      <c r="AA123" s="122"/>
      <c r="AB123" s="122"/>
      <c r="AC123" s="122"/>
      <c r="AD123" s="122"/>
      <c r="AE123" s="122"/>
    </row>
    <row r="124" spans="1:65" s="2" customFormat="1" ht="22.9" customHeight="1">
      <c r="A124" s="33"/>
      <c r="B124" s="34"/>
      <c r="C124" s="70" t="s">
        <v>181</v>
      </c>
      <c r="D124" s="33"/>
      <c r="E124" s="33"/>
      <c r="F124" s="33"/>
      <c r="G124" s="33"/>
      <c r="H124" s="33"/>
      <c r="I124" s="33"/>
      <c r="J124" s="128">
        <f>BK124</f>
        <v>0</v>
      </c>
      <c r="K124" s="33"/>
      <c r="L124" s="34"/>
      <c r="M124" s="66"/>
      <c r="N124" s="57"/>
      <c r="O124" s="67"/>
      <c r="P124" s="129">
        <f>P125+P184+P186</f>
        <v>0</v>
      </c>
      <c r="Q124" s="67"/>
      <c r="R124" s="129">
        <f>R125+R184+R186</f>
        <v>0</v>
      </c>
      <c r="S124" s="67"/>
      <c r="T124" s="130">
        <f>T125+T184+T186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76</v>
      </c>
      <c r="AU124" s="18" t="s">
        <v>148</v>
      </c>
      <c r="BK124" s="131">
        <f>BK125+BK184+BK186</f>
        <v>0</v>
      </c>
    </row>
    <row r="125" spans="1:65" s="12" customFormat="1" ht="25.9" customHeight="1">
      <c r="B125" s="132"/>
      <c r="D125" s="133" t="s">
        <v>76</v>
      </c>
      <c r="E125" s="134" t="s">
        <v>418</v>
      </c>
      <c r="F125" s="134" t="s">
        <v>419</v>
      </c>
      <c r="I125" s="135"/>
      <c r="J125" s="136">
        <f>BK125</f>
        <v>0</v>
      </c>
      <c r="L125" s="132"/>
      <c r="M125" s="137"/>
      <c r="N125" s="138"/>
      <c r="O125" s="138"/>
      <c r="P125" s="139">
        <f>P126+P141+P161+P181</f>
        <v>0</v>
      </c>
      <c r="Q125" s="138"/>
      <c r="R125" s="139">
        <f>R126+R141+R161+R181</f>
        <v>0</v>
      </c>
      <c r="S125" s="138"/>
      <c r="T125" s="140">
        <f>T126+T141+T161+T181</f>
        <v>0</v>
      </c>
      <c r="AR125" s="133" t="s">
        <v>85</v>
      </c>
      <c r="AT125" s="141" t="s">
        <v>76</v>
      </c>
      <c r="AU125" s="141" t="s">
        <v>77</v>
      </c>
      <c r="AY125" s="133" t="s">
        <v>184</v>
      </c>
      <c r="BK125" s="142">
        <f>BK126+BK141+BK161+BK181</f>
        <v>0</v>
      </c>
    </row>
    <row r="126" spans="1:65" s="12" customFormat="1" ht="22.9" customHeight="1">
      <c r="B126" s="132"/>
      <c r="D126" s="133" t="s">
        <v>76</v>
      </c>
      <c r="E126" s="143" t="s">
        <v>1084</v>
      </c>
      <c r="F126" s="143" t="s">
        <v>1085</v>
      </c>
      <c r="I126" s="135"/>
      <c r="J126" s="144">
        <f>BK126</f>
        <v>0</v>
      </c>
      <c r="L126" s="132"/>
      <c r="M126" s="137"/>
      <c r="N126" s="138"/>
      <c r="O126" s="138"/>
      <c r="P126" s="139">
        <f>SUM(P127:P140)</f>
        <v>0</v>
      </c>
      <c r="Q126" s="138"/>
      <c r="R126" s="139">
        <f>SUM(R127:R140)</f>
        <v>0</v>
      </c>
      <c r="S126" s="138"/>
      <c r="T126" s="140">
        <f>SUM(T127:T140)</f>
        <v>0</v>
      </c>
      <c r="AR126" s="133" t="s">
        <v>85</v>
      </c>
      <c r="AT126" s="141" t="s">
        <v>76</v>
      </c>
      <c r="AU126" s="141" t="s">
        <v>8</v>
      </c>
      <c r="AY126" s="133" t="s">
        <v>184</v>
      </c>
      <c r="BK126" s="142">
        <f>SUM(BK127:BK140)</f>
        <v>0</v>
      </c>
    </row>
    <row r="127" spans="1:65" s="2" customFormat="1" ht="14.45" customHeight="1">
      <c r="A127" s="33"/>
      <c r="B127" s="145"/>
      <c r="C127" s="146" t="s">
        <v>8</v>
      </c>
      <c r="D127" s="146" t="s">
        <v>186</v>
      </c>
      <c r="E127" s="147" t="s">
        <v>1086</v>
      </c>
      <c r="F127" s="148" t="s">
        <v>1087</v>
      </c>
      <c r="G127" s="149" t="s">
        <v>215</v>
      </c>
      <c r="H127" s="150">
        <v>1</v>
      </c>
      <c r="I127" s="151"/>
      <c r="J127" s="152">
        <f t="shared" ref="J127:J140" si="0">ROUND(I127*H127,0)</f>
        <v>0</v>
      </c>
      <c r="K127" s="148" t="s">
        <v>1</v>
      </c>
      <c r="L127" s="34"/>
      <c r="M127" s="153" t="s">
        <v>1</v>
      </c>
      <c r="N127" s="154" t="s">
        <v>42</v>
      </c>
      <c r="O127" s="59"/>
      <c r="P127" s="155">
        <f t="shared" ref="P127:P140" si="1">O127*H127</f>
        <v>0</v>
      </c>
      <c r="Q127" s="155">
        <v>0</v>
      </c>
      <c r="R127" s="155">
        <f t="shared" ref="R127:R140" si="2">Q127*H127</f>
        <v>0</v>
      </c>
      <c r="S127" s="155">
        <v>0</v>
      </c>
      <c r="T127" s="156">
        <f t="shared" ref="T127:T140" si="3"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298</v>
      </c>
      <c r="AT127" s="157" t="s">
        <v>186</v>
      </c>
      <c r="AU127" s="157" t="s">
        <v>85</v>
      </c>
      <c r="AY127" s="18" t="s">
        <v>184</v>
      </c>
      <c r="BE127" s="158">
        <f t="shared" ref="BE127:BE140" si="4">IF(N127="základní",J127,0)</f>
        <v>0</v>
      </c>
      <c r="BF127" s="158">
        <f t="shared" ref="BF127:BF140" si="5">IF(N127="snížená",J127,0)</f>
        <v>0</v>
      </c>
      <c r="BG127" s="158">
        <f t="shared" ref="BG127:BG140" si="6">IF(N127="zákl. přenesená",J127,0)</f>
        <v>0</v>
      </c>
      <c r="BH127" s="158">
        <f t="shared" ref="BH127:BH140" si="7">IF(N127="sníž. přenesená",J127,0)</f>
        <v>0</v>
      </c>
      <c r="BI127" s="158">
        <f t="shared" ref="BI127:BI140" si="8">IF(N127="nulová",J127,0)</f>
        <v>0</v>
      </c>
      <c r="BJ127" s="18" t="s">
        <v>8</v>
      </c>
      <c r="BK127" s="158">
        <f t="shared" ref="BK127:BK140" si="9">ROUND(I127*H127,0)</f>
        <v>0</v>
      </c>
      <c r="BL127" s="18" t="s">
        <v>298</v>
      </c>
      <c r="BM127" s="157" t="s">
        <v>85</v>
      </c>
    </row>
    <row r="128" spans="1:65" s="2" customFormat="1" ht="14.45" customHeight="1">
      <c r="A128" s="33"/>
      <c r="B128" s="145"/>
      <c r="C128" s="146" t="s">
        <v>85</v>
      </c>
      <c r="D128" s="146" t="s">
        <v>186</v>
      </c>
      <c r="E128" s="147" t="s">
        <v>1088</v>
      </c>
      <c r="F128" s="148" t="s">
        <v>1089</v>
      </c>
      <c r="G128" s="149" t="s">
        <v>215</v>
      </c>
      <c r="H128" s="150">
        <v>6</v>
      </c>
      <c r="I128" s="151"/>
      <c r="J128" s="152">
        <f t="shared" si="0"/>
        <v>0</v>
      </c>
      <c r="K128" s="148" t="s">
        <v>1</v>
      </c>
      <c r="L128" s="34"/>
      <c r="M128" s="153" t="s">
        <v>1</v>
      </c>
      <c r="N128" s="154" t="s">
        <v>42</v>
      </c>
      <c r="O128" s="59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298</v>
      </c>
      <c r="AT128" s="157" t="s">
        <v>186</v>
      </c>
      <c r="AU128" s="157" t="s">
        <v>85</v>
      </c>
      <c r="AY128" s="18" t="s">
        <v>184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8" t="s">
        <v>8</v>
      </c>
      <c r="BK128" s="158">
        <f t="shared" si="9"/>
        <v>0</v>
      </c>
      <c r="BL128" s="18" t="s">
        <v>298</v>
      </c>
      <c r="BM128" s="157" t="s">
        <v>91</v>
      </c>
    </row>
    <row r="129" spans="1:65" s="2" customFormat="1" ht="14.45" customHeight="1">
      <c r="A129" s="33"/>
      <c r="B129" s="145"/>
      <c r="C129" s="146" t="s">
        <v>88</v>
      </c>
      <c r="D129" s="146" t="s">
        <v>186</v>
      </c>
      <c r="E129" s="147" t="s">
        <v>1090</v>
      </c>
      <c r="F129" s="148" t="s">
        <v>1091</v>
      </c>
      <c r="G129" s="149" t="s">
        <v>209</v>
      </c>
      <c r="H129" s="150">
        <v>55</v>
      </c>
      <c r="I129" s="151"/>
      <c r="J129" s="152">
        <f t="shared" si="0"/>
        <v>0</v>
      </c>
      <c r="K129" s="148" t="s">
        <v>1</v>
      </c>
      <c r="L129" s="34"/>
      <c r="M129" s="153" t="s">
        <v>1</v>
      </c>
      <c r="N129" s="154" t="s">
        <v>42</v>
      </c>
      <c r="O129" s="59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298</v>
      </c>
      <c r="AT129" s="157" t="s">
        <v>186</v>
      </c>
      <c r="AU129" s="157" t="s">
        <v>85</v>
      </c>
      <c r="AY129" s="18" t="s">
        <v>184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8</v>
      </c>
      <c r="BK129" s="158">
        <f t="shared" si="9"/>
        <v>0</v>
      </c>
      <c r="BL129" s="18" t="s">
        <v>298</v>
      </c>
      <c r="BM129" s="157" t="s">
        <v>97</v>
      </c>
    </row>
    <row r="130" spans="1:65" s="2" customFormat="1" ht="14.45" customHeight="1">
      <c r="A130" s="33"/>
      <c r="B130" s="145"/>
      <c r="C130" s="146" t="s">
        <v>91</v>
      </c>
      <c r="D130" s="146" t="s">
        <v>186</v>
      </c>
      <c r="E130" s="147" t="s">
        <v>1092</v>
      </c>
      <c r="F130" s="148" t="s">
        <v>1093</v>
      </c>
      <c r="G130" s="149" t="s">
        <v>209</v>
      </c>
      <c r="H130" s="150">
        <v>22</v>
      </c>
      <c r="I130" s="151"/>
      <c r="J130" s="152">
        <f t="shared" si="0"/>
        <v>0</v>
      </c>
      <c r="K130" s="148" t="s">
        <v>1</v>
      </c>
      <c r="L130" s="34"/>
      <c r="M130" s="153" t="s">
        <v>1</v>
      </c>
      <c r="N130" s="154" t="s">
        <v>42</v>
      </c>
      <c r="O130" s="59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298</v>
      </c>
      <c r="AT130" s="157" t="s">
        <v>186</v>
      </c>
      <c r="AU130" s="157" t="s">
        <v>85</v>
      </c>
      <c r="AY130" s="18" t="s">
        <v>184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8</v>
      </c>
      <c r="BK130" s="158">
        <f t="shared" si="9"/>
        <v>0</v>
      </c>
      <c r="BL130" s="18" t="s">
        <v>298</v>
      </c>
      <c r="BM130" s="157" t="s">
        <v>227</v>
      </c>
    </row>
    <row r="131" spans="1:65" s="2" customFormat="1" ht="14.45" customHeight="1">
      <c r="A131" s="33"/>
      <c r="B131" s="145"/>
      <c r="C131" s="146" t="s">
        <v>94</v>
      </c>
      <c r="D131" s="146" t="s">
        <v>186</v>
      </c>
      <c r="E131" s="147" t="s">
        <v>1094</v>
      </c>
      <c r="F131" s="148" t="s">
        <v>1095</v>
      </c>
      <c r="G131" s="149" t="s">
        <v>209</v>
      </c>
      <c r="H131" s="150">
        <v>15</v>
      </c>
      <c r="I131" s="151"/>
      <c r="J131" s="152">
        <f t="shared" si="0"/>
        <v>0</v>
      </c>
      <c r="K131" s="148" t="s">
        <v>1</v>
      </c>
      <c r="L131" s="34"/>
      <c r="M131" s="153" t="s">
        <v>1</v>
      </c>
      <c r="N131" s="154" t="s">
        <v>42</v>
      </c>
      <c r="O131" s="59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298</v>
      </c>
      <c r="AT131" s="157" t="s">
        <v>186</v>
      </c>
      <c r="AU131" s="157" t="s">
        <v>85</v>
      </c>
      <c r="AY131" s="18" t="s">
        <v>184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8</v>
      </c>
      <c r="BK131" s="158">
        <f t="shared" si="9"/>
        <v>0</v>
      </c>
      <c r="BL131" s="18" t="s">
        <v>298</v>
      </c>
      <c r="BM131" s="157" t="s">
        <v>243</v>
      </c>
    </row>
    <row r="132" spans="1:65" s="2" customFormat="1" ht="14.45" customHeight="1">
      <c r="A132" s="33"/>
      <c r="B132" s="145"/>
      <c r="C132" s="146" t="s">
        <v>97</v>
      </c>
      <c r="D132" s="146" t="s">
        <v>186</v>
      </c>
      <c r="E132" s="147" t="s">
        <v>1096</v>
      </c>
      <c r="F132" s="148" t="s">
        <v>1097</v>
      </c>
      <c r="G132" s="149" t="s">
        <v>215</v>
      </c>
      <c r="H132" s="150">
        <v>25</v>
      </c>
      <c r="I132" s="151"/>
      <c r="J132" s="152">
        <f t="shared" si="0"/>
        <v>0</v>
      </c>
      <c r="K132" s="148" t="s">
        <v>1</v>
      </c>
      <c r="L132" s="34"/>
      <c r="M132" s="153" t="s">
        <v>1</v>
      </c>
      <c r="N132" s="154" t="s">
        <v>42</v>
      </c>
      <c r="O132" s="59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298</v>
      </c>
      <c r="AT132" s="157" t="s">
        <v>186</v>
      </c>
      <c r="AU132" s="157" t="s">
        <v>85</v>
      </c>
      <c r="AY132" s="18" t="s">
        <v>184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8" t="s">
        <v>8</v>
      </c>
      <c r="BK132" s="158">
        <f t="shared" si="9"/>
        <v>0</v>
      </c>
      <c r="BL132" s="18" t="s">
        <v>298</v>
      </c>
      <c r="BM132" s="157" t="s">
        <v>264</v>
      </c>
    </row>
    <row r="133" spans="1:65" s="2" customFormat="1" ht="14.45" customHeight="1">
      <c r="A133" s="33"/>
      <c r="B133" s="145"/>
      <c r="C133" s="146" t="s">
        <v>222</v>
      </c>
      <c r="D133" s="146" t="s">
        <v>186</v>
      </c>
      <c r="E133" s="147" t="s">
        <v>1098</v>
      </c>
      <c r="F133" s="148" t="s">
        <v>1099</v>
      </c>
      <c r="G133" s="149" t="s">
        <v>215</v>
      </c>
      <c r="H133" s="150">
        <v>15</v>
      </c>
      <c r="I133" s="151"/>
      <c r="J133" s="152">
        <f t="shared" si="0"/>
        <v>0</v>
      </c>
      <c r="K133" s="148" t="s">
        <v>1</v>
      </c>
      <c r="L133" s="34"/>
      <c r="M133" s="153" t="s">
        <v>1</v>
      </c>
      <c r="N133" s="154" t="s">
        <v>42</v>
      </c>
      <c r="O133" s="59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298</v>
      </c>
      <c r="AT133" s="157" t="s">
        <v>186</v>
      </c>
      <c r="AU133" s="157" t="s">
        <v>85</v>
      </c>
      <c r="AY133" s="18" t="s">
        <v>184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8" t="s">
        <v>8</v>
      </c>
      <c r="BK133" s="158">
        <f t="shared" si="9"/>
        <v>0</v>
      </c>
      <c r="BL133" s="18" t="s">
        <v>298</v>
      </c>
      <c r="BM133" s="157" t="s">
        <v>288</v>
      </c>
    </row>
    <row r="134" spans="1:65" s="2" customFormat="1" ht="14.45" customHeight="1">
      <c r="A134" s="33"/>
      <c r="B134" s="145"/>
      <c r="C134" s="146" t="s">
        <v>227</v>
      </c>
      <c r="D134" s="146" t="s">
        <v>186</v>
      </c>
      <c r="E134" s="147" t="s">
        <v>1100</v>
      </c>
      <c r="F134" s="148" t="s">
        <v>1101</v>
      </c>
      <c r="G134" s="149" t="s">
        <v>215</v>
      </c>
      <c r="H134" s="150">
        <v>8</v>
      </c>
      <c r="I134" s="151"/>
      <c r="J134" s="152">
        <f t="shared" si="0"/>
        <v>0</v>
      </c>
      <c r="K134" s="148" t="s">
        <v>1</v>
      </c>
      <c r="L134" s="34"/>
      <c r="M134" s="153" t="s">
        <v>1</v>
      </c>
      <c r="N134" s="154" t="s">
        <v>42</v>
      </c>
      <c r="O134" s="59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298</v>
      </c>
      <c r="AT134" s="157" t="s">
        <v>186</v>
      </c>
      <c r="AU134" s="157" t="s">
        <v>85</v>
      </c>
      <c r="AY134" s="18" t="s">
        <v>184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8" t="s">
        <v>8</v>
      </c>
      <c r="BK134" s="158">
        <f t="shared" si="9"/>
        <v>0</v>
      </c>
      <c r="BL134" s="18" t="s">
        <v>298</v>
      </c>
      <c r="BM134" s="157" t="s">
        <v>298</v>
      </c>
    </row>
    <row r="135" spans="1:65" s="2" customFormat="1" ht="14.45" customHeight="1">
      <c r="A135" s="33"/>
      <c r="B135" s="145"/>
      <c r="C135" s="146" t="s">
        <v>234</v>
      </c>
      <c r="D135" s="146" t="s">
        <v>186</v>
      </c>
      <c r="E135" s="147" t="s">
        <v>1102</v>
      </c>
      <c r="F135" s="148" t="s">
        <v>1103</v>
      </c>
      <c r="G135" s="149" t="s">
        <v>215</v>
      </c>
      <c r="H135" s="150">
        <v>8</v>
      </c>
      <c r="I135" s="151"/>
      <c r="J135" s="152">
        <f t="shared" si="0"/>
        <v>0</v>
      </c>
      <c r="K135" s="148" t="s">
        <v>1</v>
      </c>
      <c r="L135" s="34"/>
      <c r="M135" s="153" t="s">
        <v>1</v>
      </c>
      <c r="N135" s="154" t="s">
        <v>42</v>
      </c>
      <c r="O135" s="59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298</v>
      </c>
      <c r="AT135" s="157" t="s">
        <v>186</v>
      </c>
      <c r="AU135" s="157" t="s">
        <v>85</v>
      </c>
      <c r="AY135" s="18" t="s">
        <v>184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8" t="s">
        <v>8</v>
      </c>
      <c r="BK135" s="158">
        <f t="shared" si="9"/>
        <v>0</v>
      </c>
      <c r="BL135" s="18" t="s">
        <v>298</v>
      </c>
      <c r="BM135" s="157" t="s">
        <v>309</v>
      </c>
    </row>
    <row r="136" spans="1:65" s="2" customFormat="1" ht="24.2" customHeight="1">
      <c r="A136" s="33"/>
      <c r="B136" s="145"/>
      <c r="C136" s="146" t="s">
        <v>243</v>
      </c>
      <c r="D136" s="146" t="s">
        <v>186</v>
      </c>
      <c r="E136" s="147" t="s">
        <v>1104</v>
      </c>
      <c r="F136" s="148" t="s">
        <v>1105</v>
      </c>
      <c r="G136" s="149" t="s">
        <v>215</v>
      </c>
      <c r="H136" s="150">
        <v>5</v>
      </c>
      <c r="I136" s="151"/>
      <c r="J136" s="152">
        <f t="shared" si="0"/>
        <v>0</v>
      </c>
      <c r="K136" s="148" t="s">
        <v>1</v>
      </c>
      <c r="L136" s="34"/>
      <c r="M136" s="153" t="s">
        <v>1</v>
      </c>
      <c r="N136" s="154" t="s">
        <v>42</v>
      </c>
      <c r="O136" s="59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298</v>
      </c>
      <c r="AT136" s="157" t="s">
        <v>186</v>
      </c>
      <c r="AU136" s="157" t="s">
        <v>85</v>
      </c>
      <c r="AY136" s="18" t="s">
        <v>184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8" t="s">
        <v>8</v>
      </c>
      <c r="BK136" s="158">
        <f t="shared" si="9"/>
        <v>0</v>
      </c>
      <c r="BL136" s="18" t="s">
        <v>298</v>
      </c>
      <c r="BM136" s="157" t="s">
        <v>321</v>
      </c>
    </row>
    <row r="137" spans="1:65" s="2" customFormat="1" ht="14.45" customHeight="1">
      <c r="A137" s="33"/>
      <c r="B137" s="145"/>
      <c r="C137" s="146" t="s">
        <v>249</v>
      </c>
      <c r="D137" s="146" t="s">
        <v>186</v>
      </c>
      <c r="E137" s="147" t="s">
        <v>1106</v>
      </c>
      <c r="F137" s="148" t="s">
        <v>1107</v>
      </c>
      <c r="G137" s="149" t="s">
        <v>215</v>
      </c>
      <c r="H137" s="150">
        <v>5</v>
      </c>
      <c r="I137" s="151"/>
      <c r="J137" s="152">
        <f t="shared" si="0"/>
        <v>0</v>
      </c>
      <c r="K137" s="148" t="s">
        <v>1</v>
      </c>
      <c r="L137" s="34"/>
      <c r="M137" s="153" t="s">
        <v>1</v>
      </c>
      <c r="N137" s="154" t="s">
        <v>42</v>
      </c>
      <c r="O137" s="59"/>
      <c r="P137" s="155">
        <f t="shared" si="1"/>
        <v>0</v>
      </c>
      <c r="Q137" s="155">
        <v>0</v>
      </c>
      <c r="R137" s="155">
        <f t="shared" si="2"/>
        <v>0</v>
      </c>
      <c r="S137" s="155">
        <v>0</v>
      </c>
      <c r="T137" s="15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298</v>
      </c>
      <c r="AT137" s="157" t="s">
        <v>186</v>
      </c>
      <c r="AU137" s="157" t="s">
        <v>85</v>
      </c>
      <c r="AY137" s="18" t="s">
        <v>184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8" t="s">
        <v>8</v>
      </c>
      <c r="BK137" s="158">
        <f t="shared" si="9"/>
        <v>0</v>
      </c>
      <c r="BL137" s="18" t="s">
        <v>298</v>
      </c>
      <c r="BM137" s="157" t="s">
        <v>333</v>
      </c>
    </row>
    <row r="138" spans="1:65" s="2" customFormat="1" ht="14.45" customHeight="1">
      <c r="A138" s="33"/>
      <c r="B138" s="145"/>
      <c r="C138" s="146" t="s">
        <v>264</v>
      </c>
      <c r="D138" s="146" t="s">
        <v>186</v>
      </c>
      <c r="E138" s="147" t="s">
        <v>1108</v>
      </c>
      <c r="F138" s="148" t="s">
        <v>1109</v>
      </c>
      <c r="G138" s="149" t="s">
        <v>209</v>
      </c>
      <c r="H138" s="150">
        <v>92</v>
      </c>
      <c r="I138" s="151"/>
      <c r="J138" s="152">
        <f t="shared" si="0"/>
        <v>0</v>
      </c>
      <c r="K138" s="148" t="s">
        <v>1</v>
      </c>
      <c r="L138" s="34"/>
      <c r="M138" s="153" t="s">
        <v>1</v>
      </c>
      <c r="N138" s="154" t="s">
        <v>42</v>
      </c>
      <c r="O138" s="59"/>
      <c r="P138" s="155">
        <f t="shared" si="1"/>
        <v>0</v>
      </c>
      <c r="Q138" s="155">
        <v>0</v>
      </c>
      <c r="R138" s="155">
        <f t="shared" si="2"/>
        <v>0</v>
      </c>
      <c r="S138" s="155">
        <v>0</v>
      </c>
      <c r="T138" s="15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298</v>
      </c>
      <c r="AT138" s="157" t="s">
        <v>186</v>
      </c>
      <c r="AU138" s="157" t="s">
        <v>85</v>
      </c>
      <c r="AY138" s="18" t="s">
        <v>184</v>
      </c>
      <c r="BE138" s="158">
        <f t="shared" si="4"/>
        <v>0</v>
      </c>
      <c r="BF138" s="158">
        <f t="shared" si="5"/>
        <v>0</v>
      </c>
      <c r="BG138" s="158">
        <f t="shared" si="6"/>
        <v>0</v>
      </c>
      <c r="BH138" s="158">
        <f t="shared" si="7"/>
        <v>0</v>
      </c>
      <c r="BI138" s="158">
        <f t="shared" si="8"/>
        <v>0</v>
      </c>
      <c r="BJ138" s="18" t="s">
        <v>8</v>
      </c>
      <c r="BK138" s="158">
        <f t="shared" si="9"/>
        <v>0</v>
      </c>
      <c r="BL138" s="18" t="s">
        <v>298</v>
      </c>
      <c r="BM138" s="157" t="s">
        <v>344</v>
      </c>
    </row>
    <row r="139" spans="1:65" s="2" customFormat="1" ht="24.2" customHeight="1">
      <c r="A139" s="33"/>
      <c r="B139" s="145"/>
      <c r="C139" s="146" t="s">
        <v>283</v>
      </c>
      <c r="D139" s="146" t="s">
        <v>186</v>
      </c>
      <c r="E139" s="147" t="s">
        <v>1110</v>
      </c>
      <c r="F139" s="148" t="s">
        <v>1111</v>
      </c>
      <c r="G139" s="149" t="s">
        <v>215</v>
      </c>
      <c r="H139" s="150">
        <v>7</v>
      </c>
      <c r="I139" s="151"/>
      <c r="J139" s="152">
        <f t="shared" si="0"/>
        <v>0</v>
      </c>
      <c r="K139" s="148" t="s">
        <v>1</v>
      </c>
      <c r="L139" s="34"/>
      <c r="M139" s="153" t="s">
        <v>1</v>
      </c>
      <c r="N139" s="154" t="s">
        <v>42</v>
      </c>
      <c r="O139" s="59"/>
      <c r="P139" s="155">
        <f t="shared" si="1"/>
        <v>0</v>
      </c>
      <c r="Q139" s="155">
        <v>0</v>
      </c>
      <c r="R139" s="155">
        <f t="shared" si="2"/>
        <v>0</v>
      </c>
      <c r="S139" s="155">
        <v>0</v>
      </c>
      <c r="T139" s="156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298</v>
      </c>
      <c r="AT139" s="157" t="s">
        <v>186</v>
      </c>
      <c r="AU139" s="157" t="s">
        <v>85</v>
      </c>
      <c r="AY139" s="18" t="s">
        <v>184</v>
      </c>
      <c r="BE139" s="158">
        <f t="shared" si="4"/>
        <v>0</v>
      </c>
      <c r="BF139" s="158">
        <f t="shared" si="5"/>
        <v>0</v>
      </c>
      <c r="BG139" s="158">
        <f t="shared" si="6"/>
        <v>0</v>
      </c>
      <c r="BH139" s="158">
        <f t="shared" si="7"/>
        <v>0</v>
      </c>
      <c r="BI139" s="158">
        <f t="shared" si="8"/>
        <v>0</v>
      </c>
      <c r="BJ139" s="18" t="s">
        <v>8</v>
      </c>
      <c r="BK139" s="158">
        <f t="shared" si="9"/>
        <v>0</v>
      </c>
      <c r="BL139" s="18" t="s">
        <v>298</v>
      </c>
      <c r="BM139" s="157" t="s">
        <v>356</v>
      </c>
    </row>
    <row r="140" spans="1:65" s="2" customFormat="1" ht="24.2" customHeight="1">
      <c r="A140" s="33"/>
      <c r="B140" s="145"/>
      <c r="C140" s="146" t="s">
        <v>288</v>
      </c>
      <c r="D140" s="146" t="s">
        <v>186</v>
      </c>
      <c r="E140" s="147" t="s">
        <v>1112</v>
      </c>
      <c r="F140" s="148" t="s">
        <v>1113</v>
      </c>
      <c r="G140" s="149" t="s">
        <v>199</v>
      </c>
      <c r="H140" s="150">
        <v>0.14399999999999999</v>
      </c>
      <c r="I140" s="151"/>
      <c r="J140" s="152">
        <f t="shared" si="0"/>
        <v>0</v>
      </c>
      <c r="K140" s="148" t="s">
        <v>1</v>
      </c>
      <c r="L140" s="34"/>
      <c r="M140" s="153" t="s">
        <v>1</v>
      </c>
      <c r="N140" s="154" t="s">
        <v>42</v>
      </c>
      <c r="O140" s="59"/>
      <c r="P140" s="155">
        <f t="shared" si="1"/>
        <v>0</v>
      </c>
      <c r="Q140" s="155">
        <v>0</v>
      </c>
      <c r="R140" s="155">
        <f t="shared" si="2"/>
        <v>0</v>
      </c>
      <c r="S140" s="155">
        <v>0</v>
      </c>
      <c r="T140" s="156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298</v>
      </c>
      <c r="AT140" s="157" t="s">
        <v>186</v>
      </c>
      <c r="AU140" s="157" t="s">
        <v>85</v>
      </c>
      <c r="AY140" s="18" t="s">
        <v>184</v>
      </c>
      <c r="BE140" s="158">
        <f t="shared" si="4"/>
        <v>0</v>
      </c>
      <c r="BF140" s="158">
        <f t="shared" si="5"/>
        <v>0</v>
      </c>
      <c r="BG140" s="158">
        <f t="shared" si="6"/>
        <v>0</v>
      </c>
      <c r="BH140" s="158">
        <f t="shared" si="7"/>
        <v>0</v>
      </c>
      <c r="BI140" s="158">
        <f t="shared" si="8"/>
        <v>0</v>
      </c>
      <c r="BJ140" s="18" t="s">
        <v>8</v>
      </c>
      <c r="BK140" s="158">
        <f t="shared" si="9"/>
        <v>0</v>
      </c>
      <c r="BL140" s="18" t="s">
        <v>298</v>
      </c>
      <c r="BM140" s="157" t="s">
        <v>366</v>
      </c>
    </row>
    <row r="141" spans="1:65" s="12" customFormat="1" ht="22.9" customHeight="1">
      <c r="B141" s="132"/>
      <c r="D141" s="133" t="s">
        <v>76</v>
      </c>
      <c r="E141" s="143" t="s">
        <v>1114</v>
      </c>
      <c r="F141" s="143" t="s">
        <v>1115</v>
      </c>
      <c r="I141" s="135"/>
      <c r="J141" s="144">
        <f>BK141</f>
        <v>0</v>
      </c>
      <c r="L141" s="132"/>
      <c r="M141" s="137"/>
      <c r="N141" s="138"/>
      <c r="O141" s="138"/>
      <c r="P141" s="139">
        <f>SUM(P142:P160)</f>
        <v>0</v>
      </c>
      <c r="Q141" s="138"/>
      <c r="R141" s="139">
        <f>SUM(R142:R160)</f>
        <v>0</v>
      </c>
      <c r="S141" s="138"/>
      <c r="T141" s="140">
        <f>SUM(T142:T160)</f>
        <v>0</v>
      </c>
      <c r="AR141" s="133" t="s">
        <v>85</v>
      </c>
      <c r="AT141" s="141" t="s">
        <v>76</v>
      </c>
      <c r="AU141" s="141" t="s">
        <v>8</v>
      </c>
      <c r="AY141" s="133" t="s">
        <v>184</v>
      </c>
      <c r="BK141" s="142">
        <f>SUM(BK142:BK160)</f>
        <v>0</v>
      </c>
    </row>
    <row r="142" spans="1:65" s="2" customFormat="1" ht="24.2" customHeight="1">
      <c r="A142" s="33"/>
      <c r="B142" s="145"/>
      <c r="C142" s="146" t="s">
        <v>9</v>
      </c>
      <c r="D142" s="146" t="s">
        <v>186</v>
      </c>
      <c r="E142" s="147" t="s">
        <v>1116</v>
      </c>
      <c r="F142" s="148" t="s">
        <v>1117</v>
      </c>
      <c r="G142" s="149" t="s">
        <v>209</v>
      </c>
      <c r="H142" s="150">
        <v>5</v>
      </c>
      <c r="I142" s="151"/>
      <c r="J142" s="152">
        <f t="shared" ref="J142:J160" si="10">ROUND(I142*H142,0)</f>
        <v>0</v>
      </c>
      <c r="K142" s="148" t="s">
        <v>1</v>
      </c>
      <c r="L142" s="34"/>
      <c r="M142" s="153" t="s">
        <v>1</v>
      </c>
      <c r="N142" s="154" t="s">
        <v>42</v>
      </c>
      <c r="O142" s="59"/>
      <c r="P142" s="155">
        <f t="shared" ref="P142:P160" si="11">O142*H142</f>
        <v>0</v>
      </c>
      <c r="Q142" s="155">
        <v>0</v>
      </c>
      <c r="R142" s="155">
        <f t="shared" ref="R142:R160" si="12">Q142*H142</f>
        <v>0</v>
      </c>
      <c r="S142" s="155">
        <v>0</v>
      </c>
      <c r="T142" s="156">
        <f t="shared" ref="T142:T160" si="13"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298</v>
      </c>
      <c r="AT142" s="157" t="s">
        <v>186</v>
      </c>
      <c r="AU142" s="157" t="s">
        <v>85</v>
      </c>
      <c r="AY142" s="18" t="s">
        <v>184</v>
      </c>
      <c r="BE142" s="158">
        <f t="shared" ref="BE142:BE160" si="14">IF(N142="základní",J142,0)</f>
        <v>0</v>
      </c>
      <c r="BF142" s="158">
        <f t="shared" ref="BF142:BF160" si="15">IF(N142="snížená",J142,0)</f>
        <v>0</v>
      </c>
      <c r="BG142" s="158">
        <f t="shared" ref="BG142:BG160" si="16">IF(N142="zákl. přenesená",J142,0)</f>
        <v>0</v>
      </c>
      <c r="BH142" s="158">
        <f t="shared" ref="BH142:BH160" si="17">IF(N142="sníž. přenesená",J142,0)</f>
        <v>0</v>
      </c>
      <c r="BI142" s="158">
        <f t="shared" ref="BI142:BI160" si="18">IF(N142="nulová",J142,0)</f>
        <v>0</v>
      </c>
      <c r="BJ142" s="18" t="s">
        <v>8</v>
      </c>
      <c r="BK142" s="158">
        <f t="shared" ref="BK142:BK160" si="19">ROUND(I142*H142,0)</f>
        <v>0</v>
      </c>
      <c r="BL142" s="18" t="s">
        <v>298</v>
      </c>
      <c r="BM142" s="157" t="s">
        <v>376</v>
      </c>
    </row>
    <row r="143" spans="1:65" s="2" customFormat="1" ht="14.45" customHeight="1">
      <c r="A143" s="33"/>
      <c r="B143" s="145"/>
      <c r="C143" s="146" t="s">
        <v>298</v>
      </c>
      <c r="D143" s="146" t="s">
        <v>186</v>
      </c>
      <c r="E143" s="147" t="s">
        <v>1118</v>
      </c>
      <c r="F143" s="148" t="s">
        <v>1119</v>
      </c>
      <c r="G143" s="149" t="s">
        <v>215</v>
      </c>
      <c r="H143" s="150">
        <v>14</v>
      </c>
      <c r="I143" s="151"/>
      <c r="J143" s="152">
        <f t="shared" si="10"/>
        <v>0</v>
      </c>
      <c r="K143" s="148" t="s">
        <v>1</v>
      </c>
      <c r="L143" s="34"/>
      <c r="M143" s="153" t="s">
        <v>1</v>
      </c>
      <c r="N143" s="154" t="s">
        <v>42</v>
      </c>
      <c r="O143" s="59"/>
      <c r="P143" s="155">
        <f t="shared" si="11"/>
        <v>0</v>
      </c>
      <c r="Q143" s="155">
        <v>0</v>
      </c>
      <c r="R143" s="155">
        <f t="shared" si="12"/>
        <v>0</v>
      </c>
      <c r="S143" s="155">
        <v>0</v>
      </c>
      <c r="T143" s="156">
        <f t="shared" si="1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298</v>
      </c>
      <c r="AT143" s="157" t="s">
        <v>186</v>
      </c>
      <c r="AU143" s="157" t="s">
        <v>85</v>
      </c>
      <c r="AY143" s="18" t="s">
        <v>184</v>
      </c>
      <c r="BE143" s="158">
        <f t="shared" si="14"/>
        <v>0</v>
      </c>
      <c r="BF143" s="158">
        <f t="shared" si="15"/>
        <v>0</v>
      </c>
      <c r="BG143" s="158">
        <f t="shared" si="16"/>
        <v>0</v>
      </c>
      <c r="BH143" s="158">
        <f t="shared" si="17"/>
        <v>0</v>
      </c>
      <c r="BI143" s="158">
        <f t="shared" si="18"/>
        <v>0</v>
      </c>
      <c r="BJ143" s="18" t="s">
        <v>8</v>
      </c>
      <c r="BK143" s="158">
        <f t="shared" si="19"/>
        <v>0</v>
      </c>
      <c r="BL143" s="18" t="s">
        <v>298</v>
      </c>
      <c r="BM143" s="157" t="s">
        <v>386</v>
      </c>
    </row>
    <row r="144" spans="1:65" s="2" customFormat="1" ht="24.2" customHeight="1">
      <c r="A144" s="33"/>
      <c r="B144" s="145"/>
      <c r="C144" s="146" t="s">
        <v>303</v>
      </c>
      <c r="D144" s="146" t="s">
        <v>186</v>
      </c>
      <c r="E144" s="147" t="s">
        <v>1120</v>
      </c>
      <c r="F144" s="148" t="s">
        <v>1121</v>
      </c>
      <c r="G144" s="149" t="s">
        <v>209</v>
      </c>
      <c r="H144" s="150">
        <v>64</v>
      </c>
      <c r="I144" s="151"/>
      <c r="J144" s="152">
        <f t="shared" si="10"/>
        <v>0</v>
      </c>
      <c r="K144" s="148" t="s">
        <v>1</v>
      </c>
      <c r="L144" s="34"/>
      <c r="M144" s="153" t="s">
        <v>1</v>
      </c>
      <c r="N144" s="154" t="s">
        <v>42</v>
      </c>
      <c r="O144" s="59"/>
      <c r="P144" s="155">
        <f t="shared" si="11"/>
        <v>0</v>
      </c>
      <c r="Q144" s="155">
        <v>0</v>
      </c>
      <c r="R144" s="155">
        <f t="shared" si="12"/>
        <v>0</v>
      </c>
      <c r="S144" s="155">
        <v>0</v>
      </c>
      <c r="T144" s="156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298</v>
      </c>
      <c r="AT144" s="157" t="s">
        <v>186</v>
      </c>
      <c r="AU144" s="157" t="s">
        <v>85</v>
      </c>
      <c r="AY144" s="18" t="s">
        <v>184</v>
      </c>
      <c r="BE144" s="158">
        <f t="shared" si="14"/>
        <v>0</v>
      </c>
      <c r="BF144" s="158">
        <f t="shared" si="15"/>
        <v>0</v>
      </c>
      <c r="BG144" s="158">
        <f t="shared" si="16"/>
        <v>0</v>
      </c>
      <c r="BH144" s="158">
        <f t="shared" si="17"/>
        <v>0</v>
      </c>
      <c r="BI144" s="158">
        <f t="shared" si="18"/>
        <v>0</v>
      </c>
      <c r="BJ144" s="18" t="s">
        <v>8</v>
      </c>
      <c r="BK144" s="158">
        <f t="shared" si="19"/>
        <v>0</v>
      </c>
      <c r="BL144" s="18" t="s">
        <v>298</v>
      </c>
      <c r="BM144" s="157" t="s">
        <v>399</v>
      </c>
    </row>
    <row r="145" spans="1:65" s="2" customFormat="1" ht="24.2" customHeight="1">
      <c r="A145" s="33"/>
      <c r="B145" s="145"/>
      <c r="C145" s="146" t="s">
        <v>309</v>
      </c>
      <c r="D145" s="146" t="s">
        <v>186</v>
      </c>
      <c r="E145" s="147" t="s">
        <v>1122</v>
      </c>
      <c r="F145" s="148" t="s">
        <v>1123</v>
      </c>
      <c r="G145" s="149" t="s">
        <v>209</v>
      </c>
      <c r="H145" s="150">
        <v>80</v>
      </c>
      <c r="I145" s="151"/>
      <c r="J145" s="152">
        <f t="shared" si="10"/>
        <v>0</v>
      </c>
      <c r="K145" s="148" t="s">
        <v>1</v>
      </c>
      <c r="L145" s="34"/>
      <c r="M145" s="153" t="s">
        <v>1</v>
      </c>
      <c r="N145" s="154" t="s">
        <v>42</v>
      </c>
      <c r="O145" s="59"/>
      <c r="P145" s="155">
        <f t="shared" si="11"/>
        <v>0</v>
      </c>
      <c r="Q145" s="155">
        <v>0</v>
      </c>
      <c r="R145" s="155">
        <f t="shared" si="12"/>
        <v>0</v>
      </c>
      <c r="S145" s="155">
        <v>0</v>
      </c>
      <c r="T145" s="156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298</v>
      </c>
      <c r="AT145" s="157" t="s">
        <v>186</v>
      </c>
      <c r="AU145" s="157" t="s">
        <v>85</v>
      </c>
      <c r="AY145" s="18" t="s">
        <v>184</v>
      </c>
      <c r="BE145" s="158">
        <f t="shared" si="14"/>
        <v>0</v>
      </c>
      <c r="BF145" s="158">
        <f t="shared" si="15"/>
        <v>0</v>
      </c>
      <c r="BG145" s="158">
        <f t="shared" si="16"/>
        <v>0</v>
      </c>
      <c r="BH145" s="158">
        <f t="shared" si="17"/>
        <v>0</v>
      </c>
      <c r="BI145" s="158">
        <f t="shared" si="18"/>
        <v>0</v>
      </c>
      <c r="BJ145" s="18" t="s">
        <v>8</v>
      </c>
      <c r="BK145" s="158">
        <f t="shared" si="19"/>
        <v>0</v>
      </c>
      <c r="BL145" s="18" t="s">
        <v>298</v>
      </c>
      <c r="BM145" s="157" t="s">
        <v>408</v>
      </c>
    </row>
    <row r="146" spans="1:65" s="2" customFormat="1" ht="37.9" customHeight="1">
      <c r="A146" s="33"/>
      <c r="B146" s="145"/>
      <c r="C146" s="146" t="s">
        <v>315</v>
      </c>
      <c r="D146" s="146" t="s">
        <v>186</v>
      </c>
      <c r="E146" s="147" t="s">
        <v>1124</v>
      </c>
      <c r="F146" s="148" t="s">
        <v>1125</v>
      </c>
      <c r="G146" s="149" t="s">
        <v>209</v>
      </c>
      <c r="H146" s="150">
        <v>34</v>
      </c>
      <c r="I146" s="151"/>
      <c r="J146" s="152">
        <f t="shared" si="10"/>
        <v>0</v>
      </c>
      <c r="K146" s="148" t="s">
        <v>1</v>
      </c>
      <c r="L146" s="34"/>
      <c r="M146" s="153" t="s">
        <v>1</v>
      </c>
      <c r="N146" s="154" t="s">
        <v>42</v>
      </c>
      <c r="O146" s="59"/>
      <c r="P146" s="155">
        <f t="shared" si="11"/>
        <v>0</v>
      </c>
      <c r="Q146" s="155">
        <v>0</v>
      </c>
      <c r="R146" s="155">
        <f t="shared" si="12"/>
        <v>0</v>
      </c>
      <c r="S146" s="155">
        <v>0</v>
      </c>
      <c r="T146" s="156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298</v>
      </c>
      <c r="AT146" s="157" t="s">
        <v>186</v>
      </c>
      <c r="AU146" s="157" t="s">
        <v>85</v>
      </c>
      <c r="AY146" s="18" t="s">
        <v>184</v>
      </c>
      <c r="BE146" s="158">
        <f t="shared" si="14"/>
        <v>0</v>
      </c>
      <c r="BF146" s="158">
        <f t="shared" si="15"/>
        <v>0</v>
      </c>
      <c r="BG146" s="158">
        <f t="shared" si="16"/>
        <v>0</v>
      </c>
      <c r="BH146" s="158">
        <f t="shared" si="17"/>
        <v>0</v>
      </c>
      <c r="BI146" s="158">
        <f t="shared" si="18"/>
        <v>0</v>
      </c>
      <c r="BJ146" s="18" t="s">
        <v>8</v>
      </c>
      <c r="BK146" s="158">
        <f t="shared" si="19"/>
        <v>0</v>
      </c>
      <c r="BL146" s="18" t="s">
        <v>298</v>
      </c>
      <c r="BM146" s="157" t="s">
        <v>422</v>
      </c>
    </row>
    <row r="147" spans="1:65" s="2" customFormat="1" ht="37.9" customHeight="1">
      <c r="A147" s="33"/>
      <c r="B147" s="145"/>
      <c r="C147" s="146" t="s">
        <v>321</v>
      </c>
      <c r="D147" s="146" t="s">
        <v>186</v>
      </c>
      <c r="E147" s="147" t="s">
        <v>1126</v>
      </c>
      <c r="F147" s="148" t="s">
        <v>1127</v>
      </c>
      <c r="G147" s="149" t="s">
        <v>209</v>
      </c>
      <c r="H147" s="150">
        <v>45</v>
      </c>
      <c r="I147" s="151"/>
      <c r="J147" s="152">
        <f t="shared" si="10"/>
        <v>0</v>
      </c>
      <c r="K147" s="148" t="s">
        <v>1</v>
      </c>
      <c r="L147" s="34"/>
      <c r="M147" s="153" t="s">
        <v>1</v>
      </c>
      <c r="N147" s="154" t="s">
        <v>42</v>
      </c>
      <c r="O147" s="59"/>
      <c r="P147" s="155">
        <f t="shared" si="11"/>
        <v>0</v>
      </c>
      <c r="Q147" s="155">
        <v>0</v>
      </c>
      <c r="R147" s="155">
        <f t="shared" si="12"/>
        <v>0</v>
      </c>
      <c r="S147" s="155">
        <v>0</v>
      </c>
      <c r="T147" s="156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298</v>
      </c>
      <c r="AT147" s="157" t="s">
        <v>186</v>
      </c>
      <c r="AU147" s="157" t="s">
        <v>85</v>
      </c>
      <c r="AY147" s="18" t="s">
        <v>184</v>
      </c>
      <c r="BE147" s="158">
        <f t="shared" si="14"/>
        <v>0</v>
      </c>
      <c r="BF147" s="158">
        <f t="shared" si="15"/>
        <v>0</v>
      </c>
      <c r="BG147" s="158">
        <f t="shared" si="16"/>
        <v>0</v>
      </c>
      <c r="BH147" s="158">
        <f t="shared" si="17"/>
        <v>0</v>
      </c>
      <c r="BI147" s="158">
        <f t="shared" si="18"/>
        <v>0</v>
      </c>
      <c r="BJ147" s="18" t="s">
        <v>8</v>
      </c>
      <c r="BK147" s="158">
        <f t="shared" si="19"/>
        <v>0</v>
      </c>
      <c r="BL147" s="18" t="s">
        <v>298</v>
      </c>
      <c r="BM147" s="157" t="s">
        <v>431</v>
      </c>
    </row>
    <row r="148" spans="1:65" s="2" customFormat="1" ht="37.9" customHeight="1">
      <c r="A148" s="33"/>
      <c r="B148" s="145"/>
      <c r="C148" s="146" t="s">
        <v>7</v>
      </c>
      <c r="D148" s="146" t="s">
        <v>186</v>
      </c>
      <c r="E148" s="147" t="s">
        <v>1128</v>
      </c>
      <c r="F148" s="148" t="s">
        <v>1129</v>
      </c>
      <c r="G148" s="149" t="s">
        <v>209</v>
      </c>
      <c r="H148" s="150">
        <v>30</v>
      </c>
      <c r="I148" s="151"/>
      <c r="J148" s="152">
        <f t="shared" si="10"/>
        <v>0</v>
      </c>
      <c r="K148" s="148" t="s">
        <v>1</v>
      </c>
      <c r="L148" s="34"/>
      <c r="M148" s="153" t="s">
        <v>1</v>
      </c>
      <c r="N148" s="154" t="s">
        <v>42</v>
      </c>
      <c r="O148" s="59"/>
      <c r="P148" s="155">
        <f t="shared" si="11"/>
        <v>0</v>
      </c>
      <c r="Q148" s="155">
        <v>0</v>
      </c>
      <c r="R148" s="155">
        <f t="shared" si="12"/>
        <v>0</v>
      </c>
      <c r="S148" s="155">
        <v>0</v>
      </c>
      <c r="T148" s="156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298</v>
      </c>
      <c r="AT148" s="157" t="s">
        <v>186</v>
      </c>
      <c r="AU148" s="157" t="s">
        <v>85</v>
      </c>
      <c r="AY148" s="18" t="s">
        <v>184</v>
      </c>
      <c r="BE148" s="158">
        <f t="shared" si="14"/>
        <v>0</v>
      </c>
      <c r="BF148" s="158">
        <f t="shared" si="15"/>
        <v>0</v>
      </c>
      <c r="BG148" s="158">
        <f t="shared" si="16"/>
        <v>0</v>
      </c>
      <c r="BH148" s="158">
        <f t="shared" si="17"/>
        <v>0</v>
      </c>
      <c r="BI148" s="158">
        <f t="shared" si="18"/>
        <v>0</v>
      </c>
      <c r="BJ148" s="18" t="s">
        <v>8</v>
      </c>
      <c r="BK148" s="158">
        <f t="shared" si="19"/>
        <v>0</v>
      </c>
      <c r="BL148" s="18" t="s">
        <v>298</v>
      </c>
      <c r="BM148" s="157" t="s">
        <v>441</v>
      </c>
    </row>
    <row r="149" spans="1:65" s="2" customFormat="1" ht="37.9" customHeight="1">
      <c r="A149" s="33"/>
      <c r="B149" s="145"/>
      <c r="C149" s="146" t="s">
        <v>333</v>
      </c>
      <c r="D149" s="146" t="s">
        <v>186</v>
      </c>
      <c r="E149" s="147" t="s">
        <v>1130</v>
      </c>
      <c r="F149" s="148" t="s">
        <v>1131</v>
      </c>
      <c r="G149" s="149" t="s">
        <v>209</v>
      </c>
      <c r="H149" s="150">
        <v>40</v>
      </c>
      <c r="I149" s="151"/>
      <c r="J149" s="152">
        <f t="shared" si="10"/>
        <v>0</v>
      </c>
      <c r="K149" s="148" t="s">
        <v>1</v>
      </c>
      <c r="L149" s="34"/>
      <c r="M149" s="153" t="s">
        <v>1</v>
      </c>
      <c r="N149" s="154" t="s">
        <v>42</v>
      </c>
      <c r="O149" s="59"/>
      <c r="P149" s="155">
        <f t="shared" si="11"/>
        <v>0</v>
      </c>
      <c r="Q149" s="155">
        <v>0</v>
      </c>
      <c r="R149" s="155">
        <f t="shared" si="12"/>
        <v>0</v>
      </c>
      <c r="S149" s="155">
        <v>0</v>
      </c>
      <c r="T149" s="156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298</v>
      </c>
      <c r="AT149" s="157" t="s">
        <v>186</v>
      </c>
      <c r="AU149" s="157" t="s">
        <v>85</v>
      </c>
      <c r="AY149" s="18" t="s">
        <v>184</v>
      </c>
      <c r="BE149" s="158">
        <f t="shared" si="14"/>
        <v>0</v>
      </c>
      <c r="BF149" s="158">
        <f t="shared" si="15"/>
        <v>0</v>
      </c>
      <c r="BG149" s="158">
        <f t="shared" si="16"/>
        <v>0</v>
      </c>
      <c r="BH149" s="158">
        <f t="shared" si="17"/>
        <v>0</v>
      </c>
      <c r="BI149" s="158">
        <f t="shared" si="18"/>
        <v>0</v>
      </c>
      <c r="BJ149" s="18" t="s">
        <v>8</v>
      </c>
      <c r="BK149" s="158">
        <f t="shared" si="19"/>
        <v>0</v>
      </c>
      <c r="BL149" s="18" t="s">
        <v>298</v>
      </c>
      <c r="BM149" s="157" t="s">
        <v>450</v>
      </c>
    </row>
    <row r="150" spans="1:65" s="2" customFormat="1" ht="14.45" customHeight="1">
      <c r="A150" s="33"/>
      <c r="B150" s="145"/>
      <c r="C150" s="146" t="s">
        <v>338</v>
      </c>
      <c r="D150" s="146" t="s">
        <v>186</v>
      </c>
      <c r="E150" s="147" t="s">
        <v>1132</v>
      </c>
      <c r="F150" s="148" t="s">
        <v>1133</v>
      </c>
      <c r="G150" s="149" t="s">
        <v>209</v>
      </c>
      <c r="H150" s="150">
        <v>60</v>
      </c>
      <c r="I150" s="151"/>
      <c r="J150" s="152">
        <f t="shared" si="10"/>
        <v>0</v>
      </c>
      <c r="K150" s="148" t="s">
        <v>1</v>
      </c>
      <c r="L150" s="34"/>
      <c r="M150" s="153" t="s">
        <v>1</v>
      </c>
      <c r="N150" s="154" t="s">
        <v>42</v>
      </c>
      <c r="O150" s="59"/>
      <c r="P150" s="155">
        <f t="shared" si="11"/>
        <v>0</v>
      </c>
      <c r="Q150" s="155">
        <v>0</v>
      </c>
      <c r="R150" s="155">
        <f t="shared" si="12"/>
        <v>0</v>
      </c>
      <c r="S150" s="155">
        <v>0</v>
      </c>
      <c r="T150" s="156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298</v>
      </c>
      <c r="AT150" s="157" t="s">
        <v>186</v>
      </c>
      <c r="AU150" s="157" t="s">
        <v>85</v>
      </c>
      <c r="AY150" s="18" t="s">
        <v>184</v>
      </c>
      <c r="BE150" s="158">
        <f t="shared" si="14"/>
        <v>0</v>
      </c>
      <c r="BF150" s="158">
        <f t="shared" si="15"/>
        <v>0</v>
      </c>
      <c r="BG150" s="158">
        <f t="shared" si="16"/>
        <v>0</v>
      </c>
      <c r="BH150" s="158">
        <f t="shared" si="17"/>
        <v>0</v>
      </c>
      <c r="BI150" s="158">
        <f t="shared" si="18"/>
        <v>0</v>
      </c>
      <c r="BJ150" s="18" t="s">
        <v>8</v>
      </c>
      <c r="BK150" s="158">
        <f t="shared" si="19"/>
        <v>0</v>
      </c>
      <c r="BL150" s="18" t="s">
        <v>298</v>
      </c>
      <c r="BM150" s="157" t="s">
        <v>460</v>
      </c>
    </row>
    <row r="151" spans="1:65" s="2" customFormat="1" ht="14.45" customHeight="1">
      <c r="A151" s="33"/>
      <c r="B151" s="145"/>
      <c r="C151" s="146" t="s">
        <v>344</v>
      </c>
      <c r="D151" s="146" t="s">
        <v>186</v>
      </c>
      <c r="E151" s="147" t="s">
        <v>1134</v>
      </c>
      <c r="F151" s="148" t="s">
        <v>1135</v>
      </c>
      <c r="G151" s="149" t="s">
        <v>209</v>
      </c>
      <c r="H151" s="150">
        <v>80</v>
      </c>
      <c r="I151" s="151"/>
      <c r="J151" s="152">
        <f t="shared" si="10"/>
        <v>0</v>
      </c>
      <c r="K151" s="148" t="s">
        <v>1</v>
      </c>
      <c r="L151" s="34"/>
      <c r="M151" s="153" t="s">
        <v>1</v>
      </c>
      <c r="N151" s="154" t="s">
        <v>42</v>
      </c>
      <c r="O151" s="59"/>
      <c r="P151" s="155">
        <f t="shared" si="11"/>
        <v>0</v>
      </c>
      <c r="Q151" s="155">
        <v>0</v>
      </c>
      <c r="R151" s="155">
        <f t="shared" si="12"/>
        <v>0</v>
      </c>
      <c r="S151" s="155">
        <v>0</v>
      </c>
      <c r="T151" s="156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298</v>
      </c>
      <c r="AT151" s="157" t="s">
        <v>186</v>
      </c>
      <c r="AU151" s="157" t="s">
        <v>85</v>
      </c>
      <c r="AY151" s="18" t="s">
        <v>184</v>
      </c>
      <c r="BE151" s="158">
        <f t="shared" si="14"/>
        <v>0</v>
      </c>
      <c r="BF151" s="158">
        <f t="shared" si="15"/>
        <v>0</v>
      </c>
      <c r="BG151" s="158">
        <f t="shared" si="16"/>
        <v>0</v>
      </c>
      <c r="BH151" s="158">
        <f t="shared" si="17"/>
        <v>0</v>
      </c>
      <c r="BI151" s="158">
        <f t="shared" si="18"/>
        <v>0</v>
      </c>
      <c r="BJ151" s="18" t="s">
        <v>8</v>
      </c>
      <c r="BK151" s="158">
        <f t="shared" si="19"/>
        <v>0</v>
      </c>
      <c r="BL151" s="18" t="s">
        <v>298</v>
      </c>
      <c r="BM151" s="157" t="s">
        <v>470</v>
      </c>
    </row>
    <row r="152" spans="1:65" s="2" customFormat="1" ht="14.45" customHeight="1">
      <c r="A152" s="33"/>
      <c r="B152" s="145"/>
      <c r="C152" s="146" t="s">
        <v>351</v>
      </c>
      <c r="D152" s="146" t="s">
        <v>186</v>
      </c>
      <c r="E152" s="147" t="s">
        <v>1136</v>
      </c>
      <c r="F152" s="148" t="s">
        <v>1137</v>
      </c>
      <c r="G152" s="149" t="s">
        <v>215</v>
      </c>
      <c r="H152" s="150">
        <v>54</v>
      </c>
      <c r="I152" s="151"/>
      <c r="J152" s="152">
        <f t="shared" si="10"/>
        <v>0</v>
      </c>
      <c r="K152" s="148" t="s">
        <v>1</v>
      </c>
      <c r="L152" s="34"/>
      <c r="M152" s="153" t="s">
        <v>1</v>
      </c>
      <c r="N152" s="154" t="s">
        <v>42</v>
      </c>
      <c r="O152" s="59"/>
      <c r="P152" s="155">
        <f t="shared" si="11"/>
        <v>0</v>
      </c>
      <c r="Q152" s="155">
        <v>0</v>
      </c>
      <c r="R152" s="155">
        <f t="shared" si="12"/>
        <v>0</v>
      </c>
      <c r="S152" s="155">
        <v>0</v>
      </c>
      <c r="T152" s="156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298</v>
      </c>
      <c r="AT152" s="157" t="s">
        <v>186</v>
      </c>
      <c r="AU152" s="157" t="s">
        <v>85</v>
      </c>
      <c r="AY152" s="18" t="s">
        <v>184</v>
      </c>
      <c r="BE152" s="158">
        <f t="shared" si="14"/>
        <v>0</v>
      </c>
      <c r="BF152" s="158">
        <f t="shared" si="15"/>
        <v>0</v>
      </c>
      <c r="BG152" s="158">
        <f t="shared" si="16"/>
        <v>0</v>
      </c>
      <c r="BH152" s="158">
        <f t="shared" si="17"/>
        <v>0</v>
      </c>
      <c r="BI152" s="158">
        <f t="shared" si="18"/>
        <v>0</v>
      </c>
      <c r="BJ152" s="18" t="s">
        <v>8</v>
      </c>
      <c r="BK152" s="158">
        <f t="shared" si="19"/>
        <v>0</v>
      </c>
      <c r="BL152" s="18" t="s">
        <v>298</v>
      </c>
      <c r="BM152" s="157" t="s">
        <v>482</v>
      </c>
    </row>
    <row r="153" spans="1:65" s="2" customFormat="1" ht="24.2" customHeight="1">
      <c r="A153" s="33"/>
      <c r="B153" s="145"/>
      <c r="C153" s="146" t="s">
        <v>356</v>
      </c>
      <c r="D153" s="146" t="s">
        <v>186</v>
      </c>
      <c r="E153" s="147" t="s">
        <v>1138</v>
      </c>
      <c r="F153" s="148" t="s">
        <v>1139</v>
      </c>
      <c r="G153" s="149" t="s">
        <v>215</v>
      </c>
      <c r="H153" s="150">
        <v>7</v>
      </c>
      <c r="I153" s="151"/>
      <c r="J153" s="152">
        <f t="shared" si="10"/>
        <v>0</v>
      </c>
      <c r="K153" s="148" t="s">
        <v>1</v>
      </c>
      <c r="L153" s="34"/>
      <c r="M153" s="153" t="s">
        <v>1</v>
      </c>
      <c r="N153" s="154" t="s">
        <v>42</v>
      </c>
      <c r="O153" s="59"/>
      <c r="P153" s="155">
        <f t="shared" si="11"/>
        <v>0</v>
      </c>
      <c r="Q153" s="155">
        <v>0</v>
      </c>
      <c r="R153" s="155">
        <f t="shared" si="12"/>
        <v>0</v>
      </c>
      <c r="S153" s="155">
        <v>0</v>
      </c>
      <c r="T153" s="156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298</v>
      </c>
      <c r="AT153" s="157" t="s">
        <v>186</v>
      </c>
      <c r="AU153" s="157" t="s">
        <v>85</v>
      </c>
      <c r="AY153" s="18" t="s">
        <v>184</v>
      </c>
      <c r="BE153" s="158">
        <f t="shared" si="14"/>
        <v>0</v>
      </c>
      <c r="BF153" s="158">
        <f t="shared" si="15"/>
        <v>0</v>
      </c>
      <c r="BG153" s="158">
        <f t="shared" si="16"/>
        <v>0</v>
      </c>
      <c r="BH153" s="158">
        <f t="shared" si="17"/>
        <v>0</v>
      </c>
      <c r="BI153" s="158">
        <f t="shared" si="18"/>
        <v>0</v>
      </c>
      <c r="BJ153" s="18" t="s">
        <v>8</v>
      </c>
      <c r="BK153" s="158">
        <f t="shared" si="19"/>
        <v>0</v>
      </c>
      <c r="BL153" s="18" t="s">
        <v>298</v>
      </c>
      <c r="BM153" s="157" t="s">
        <v>490</v>
      </c>
    </row>
    <row r="154" spans="1:65" s="2" customFormat="1" ht="14.45" customHeight="1">
      <c r="A154" s="33"/>
      <c r="B154" s="145"/>
      <c r="C154" s="146" t="s">
        <v>361</v>
      </c>
      <c r="D154" s="146" t="s">
        <v>186</v>
      </c>
      <c r="E154" s="147" t="s">
        <v>1140</v>
      </c>
      <c r="F154" s="148" t="s">
        <v>1141</v>
      </c>
      <c r="G154" s="149" t="s">
        <v>215</v>
      </c>
      <c r="H154" s="150">
        <v>10</v>
      </c>
      <c r="I154" s="151"/>
      <c r="J154" s="152">
        <f t="shared" si="10"/>
        <v>0</v>
      </c>
      <c r="K154" s="148" t="s">
        <v>1</v>
      </c>
      <c r="L154" s="34"/>
      <c r="M154" s="153" t="s">
        <v>1</v>
      </c>
      <c r="N154" s="154" t="s">
        <v>42</v>
      </c>
      <c r="O154" s="59"/>
      <c r="P154" s="155">
        <f t="shared" si="11"/>
        <v>0</v>
      </c>
      <c r="Q154" s="155">
        <v>0</v>
      </c>
      <c r="R154" s="155">
        <f t="shared" si="12"/>
        <v>0</v>
      </c>
      <c r="S154" s="155">
        <v>0</v>
      </c>
      <c r="T154" s="156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298</v>
      </c>
      <c r="AT154" s="157" t="s">
        <v>186</v>
      </c>
      <c r="AU154" s="157" t="s">
        <v>85</v>
      </c>
      <c r="AY154" s="18" t="s">
        <v>184</v>
      </c>
      <c r="BE154" s="158">
        <f t="shared" si="14"/>
        <v>0</v>
      </c>
      <c r="BF154" s="158">
        <f t="shared" si="15"/>
        <v>0</v>
      </c>
      <c r="BG154" s="158">
        <f t="shared" si="16"/>
        <v>0</v>
      </c>
      <c r="BH154" s="158">
        <f t="shared" si="17"/>
        <v>0</v>
      </c>
      <c r="BI154" s="158">
        <f t="shared" si="18"/>
        <v>0</v>
      </c>
      <c r="BJ154" s="18" t="s">
        <v>8</v>
      </c>
      <c r="BK154" s="158">
        <f t="shared" si="19"/>
        <v>0</v>
      </c>
      <c r="BL154" s="18" t="s">
        <v>298</v>
      </c>
      <c r="BM154" s="157" t="s">
        <v>499</v>
      </c>
    </row>
    <row r="155" spans="1:65" s="2" customFormat="1" ht="24.2" customHeight="1">
      <c r="A155" s="33"/>
      <c r="B155" s="145"/>
      <c r="C155" s="146" t="s">
        <v>366</v>
      </c>
      <c r="D155" s="146" t="s">
        <v>186</v>
      </c>
      <c r="E155" s="147" t="s">
        <v>1142</v>
      </c>
      <c r="F155" s="148" t="s">
        <v>1143</v>
      </c>
      <c r="G155" s="149" t="s">
        <v>215</v>
      </c>
      <c r="H155" s="150">
        <v>1</v>
      </c>
      <c r="I155" s="151"/>
      <c r="J155" s="152">
        <f t="shared" si="10"/>
        <v>0</v>
      </c>
      <c r="K155" s="148" t="s">
        <v>1</v>
      </c>
      <c r="L155" s="34"/>
      <c r="M155" s="153" t="s">
        <v>1</v>
      </c>
      <c r="N155" s="154" t="s">
        <v>42</v>
      </c>
      <c r="O155" s="59"/>
      <c r="P155" s="155">
        <f t="shared" si="11"/>
        <v>0</v>
      </c>
      <c r="Q155" s="155">
        <v>0</v>
      </c>
      <c r="R155" s="155">
        <f t="shared" si="12"/>
        <v>0</v>
      </c>
      <c r="S155" s="155">
        <v>0</v>
      </c>
      <c r="T155" s="156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7" t="s">
        <v>298</v>
      </c>
      <c r="AT155" s="157" t="s">
        <v>186</v>
      </c>
      <c r="AU155" s="157" t="s">
        <v>85</v>
      </c>
      <c r="AY155" s="18" t="s">
        <v>184</v>
      </c>
      <c r="BE155" s="158">
        <f t="shared" si="14"/>
        <v>0</v>
      </c>
      <c r="BF155" s="158">
        <f t="shared" si="15"/>
        <v>0</v>
      </c>
      <c r="BG155" s="158">
        <f t="shared" si="16"/>
        <v>0</v>
      </c>
      <c r="BH155" s="158">
        <f t="shared" si="17"/>
        <v>0</v>
      </c>
      <c r="BI155" s="158">
        <f t="shared" si="18"/>
        <v>0</v>
      </c>
      <c r="BJ155" s="18" t="s">
        <v>8</v>
      </c>
      <c r="BK155" s="158">
        <f t="shared" si="19"/>
        <v>0</v>
      </c>
      <c r="BL155" s="18" t="s">
        <v>298</v>
      </c>
      <c r="BM155" s="157" t="s">
        <v>518</v>
      </c>
    </row>
    <row r="156" spans="1:65" s="2" customFormat="1" ht="14.45" customHeight="1">
      <c r="A156" s="33"/>
      <c r="B156" s="145"/>
      <c r="C156" s="146" t="s">
        <v>371</v>
      </c>
      <c r="D156" s="146" t="s">
        <v>186</v>
      </c>
      <c r="E156" s="147" t="s">
        <v>1144</v>
      </c>
      <c r="F156" s="148" t="s">
        <v>1145</v>
      </c>
      <c r="G156" s="149" t="s">
        <v>215</v>
      </c>
      <c r="H156" s="150">
        <v>8</v>
      </c>
      <c r="I156" s="151"/>
      <c r="J156" s="152">
        <f t="shared" si="10"/>
        <v>0</v>
      </c>
      <c r="K156" s="148" t="s">
        <v>1</v>
      </c>
      <c r="L156" s="34"/>
      <c r="M156" s="153" t="s">
        <v>1</v>
      </c>
      <c r="N156" s="154" t="s">
        <v>42</v>
      </c>
      <c r="O156" s="59"/>
      <c r="P156" s="155">
        <f t="shared" si="11"/>
        <v>0</v>
      </c>
      <c r="Q156" s="155">
        <v>0</v>
      </c>
      <c r="R156" s="155">
        <f t="shared" si="12"/>
        <v>0</v>
      </c>
      <c r="S156" s="155">
        <v>0</v>
      </c>
      <c r="T156" s="156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298</v>
      </c>
      <c r="AT156" s="157" t="s">
        <v>186</v>
      </c>
      <c r="AU156" s="157" t="s">
        <v>85</v>
      </c>
      <c r="AY156" s="18" t="s">
        <v>184</v>
      </c>
      <c r="BE156" s="158">
        <f t="shared" si="14"/>
        <v>0</v>
      </c>
      <c r="BF156" s="158">
        <f t="shared" si="15"/>
        <v>0</v>
      </c>
      <c r="BG156" s="158">
        <f t="shared" si="16"/>
        <v>0</v>
      </c>
      <c r="BH156" s="158">
        <f t="shared" si="17"/>
        <v>0</v>
      </c>
      <c r="BI156" s="158">
        <f t="shared" si="18"/>
        <v>0</v>
      </c>
      <c r="BJ156" s="18" t="s">
        <v>8</v>
      </c>
      <c r="BK156" s="158">
        <f t="shared" si="19"/>
        <v>0</v>
      </c>
      <c r="BL156" s="18" t="s">
        <v>298</v>
      </c>
      <c r="BM156" s="157" t="s">
        <v>538</v>
      </c>
    </row>
    <row r="157" spans="1:65" s="2" customFormat="1" ht="24.2" customHeight="1">
      <c r="A157" s="33"/>
      <c r="B157" s="145"/>
      <c r="C157" s="146" t="s">
        <v>376</v>
      </c>
      <c r="D157" s="146" t="s">
        <v>186</v>
      </c>
      <c r="E157" s="147" t="s">
        <v>1146</v>
      </c>
      <c r="F157" s="148" t="s">
        <v>1147</v>
      </c>
      <c r="G157" s="149" t="s">
        <v>1148</v>
      </c>
      <c r="H157" s="150">
        <v>1</v>
      </c>
      <c r="I157" s="151"/>
      <c r="J157" s="152">
        <f t="shared" si="10"/>
        <v>0</v>
      </c>
      <c r="K157" s="148" t="s">
        <v>1</v>
      </c>
      <c r="L157" s="34"/>
      <c r="M157" s="153" t="s">
        <v>1</v>
      </c>
      <c r="N157" s="154" t="s">
        <v>42</v>
      </c>
      <c r="O157" s="59"/>
      <c r="P157" s="155">
        <f t="shared" si="11"/>
        <v>0</v>
      </c>
      <c r="Q157" s="155">
        <v>0</v>
      </c>
      <c r="R157" s="155">
        <f t="shared" si="12"/>
        <v>0</v>
      </c>
      <c r="S157" s="155">
        <v>0</v>
      </c>
      <c r="T157" s="156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298</v>
      </c>
      <c r="AT157" s="157" t="s">
        <v>186</v>
      </c>
      <c r="AU157" s="157" t="s">
        <v>85</v>
      </c>
      <c r="AY157" s="18" t="s">
        <v>184</v>
      </c>
      <c r="BE157" s="158">
        <f t="shared" si="14"/>
        <v>0</v>
      </c>
      <c r="BF157" s="158">
        <f t="shared" si="15"/>
        <v>0</v>
      </c>
      <c r="BG157" s="158">
        <f t="shared" si="16"/>
        <v>0</v>
      </c>
      <c r="BH157" s="158">
        <f t="shared" si="17"/>
        <v>0</v>
      </c>
      <c r="BI157" s="158">
        <f t="shared" si="18"/>
        <v>0</v>
      </c>
      <c r="BJ157" s="18" t="s">
        <v>8</v>
      </c>
      <c r="BK157" s="158">
        <f t="shared" si="19"/>
        <v>0</v>
      </c>
      <c r="BL157" s="18" t="s">
        <v>298</v>
      </c>
      <c r="BM157" s="157" t="s">
        <v>548</v>
      </c>
    </row>
    <row r="158" spans="1:65" s="2" customFormat="1" ht="24.2" customHeight="1">
      <c r="A158" s="33"/>
      <c r="B158" s="145"/>
      <c r="C158" s="146" t="s">
        <v>381</v>
      </c>
      <c r="D158" s="146" t="s">
        <v>186</v>
      </c>
      <c r="E158" s="147" t="s">
        <v>1149</v>
      </c>
      <c r="F158" s="148" t="s">
        <v>1150</v>
      </c>
      <c r="G158" s="149" t="s">
        <v>209</v>
      </c>
      <c r="H158" s="150">
        <v>149</v>
      </c>
      <c r="I158" s="151"/>
      <c r="J158" s="152">
        <f t="shared" si="10"/>
        <v>0</v>
      </c>
      <c r="K158" s="148" t="s">
        <v>1</v>
      </c>
      <c r="L158" s="34"/>
      <c r="M158" s="153" t="s">
        <v>1</v>
      </c>
      <c r="N158" s="154" t="s">
        <v>42</v>
      </c>
      <c r="O158" s="59"/>
      <c r="P158" s="155">
        <f t="shared" si="11"/>
        <v>0</v>
      </c>
      <c r="Q158" s="155">
        <v>0</v>
      </c>
      <c r="R158" s="155">
        <f t="shared" si="12"/>
        <v>0</v>
      </c>
      <c r="S158" s="155">
        <v>0</v>
      </c>
      <c r="T158" s="156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298</v>
      </c>
      <c r="AT158" s="157" t="s">
        <v>186</v>
      </c>
      <c r="AU158" s="157" t="s">
        <v>85</v>
      </c>
      <c r="AY158" s="18" t="s">
        <v>184</v>
      </c>
      <c r="BE158" s="158">
        <f t="shared" si="14"/>
        <v>0</v>
      </c>
      <c r="BF158" s="158">
        <f t="shared" si="15"/>
        <v>0</v>
      </c>
      <c r="BG158" s="158">
        <f t="shared" si="16"/>
        <v>0</v>
      </c>
      <c r="BH158" s="158">
        <f t="shared" si="17"/>
        <v>0</v>
      </c>
      <c r="BI158" s="158">
        <f t="shared" si="18"/>
        <v>0</v>
      </c>
      <c r="BJ158" s="18" t="s">
        <v>8</v>
      </c>
      <c r="BK158" s="158">
        <f t="shared" si="19"/>
        <v>0</v>
      </c>
      <c r="BL158" s="18" t="s">
        <v>298</v>
      </c>
      <c r="BM158" s="157" t="s">
        <v>557</v>
      </c>
    </row>
    <row r="159" spans="1:65" s="2" customFormat="1" ht="14.45" customHeight="1">
      <c r="A159" s="33"/>
      <c r="B159" s="145"/>
      <c r="C159" s="146" t="s">
        <v>386</v>
      </c>
      <c r="D159" s="146" t="s">
        <v>186</v>
      </c>
      <c r="E159" s="147" t="s">
        <v>1151</v>
      </c>
      <c r="F159" s="148" t="s">
        <v>1152</v>
      </c>
      <c r="G159" s="149" t="s">
        <v>209</v>
      </c>
      <c r="H159" s="150">
        <v>149</v>
      </c>
      <c r="I159" s="151"/>
      <c r="J159" s="152">
        <f t="shared" si="10"/>
        <v>0</v>
      </c>
      <c r="K159" s="148" t="s">
        <v>1</v>
      </c>
      <c r="L159" s="34"/>
      <c r="M159" s="153" t="s">
        <v>1</v>
      </c>
      <c r="N159" s="154" t="s">
        <v>42</v>
      </c>
      <c r="O159" s="59"/>
      <c r="P159" s="155">
        <f t="shared" si="11"/>
        <v>0</v>
      </c>
      <c r="Q159" s="155">
        <v>0</v>
      </c>
      <c r="R159" s="155">
        <f t="shared" si="12"/>
        <v>0</v>
      </c>
      <c r="S159" s="155">
        <v>0</v>
      </c>
      <c r="T159" s="156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298</v>
      </c>
      <c r="AT159" s="157" t="s">
        <v>186</v>
      </c>
      <c r="AU159" s="157" t="s">
        <v>85</v>
      </c>
      <c r="AY159" s="18" t="s">
        <v>184</v>
      </c>
      <c r="BE159" s="158">
        <f t="shared" si="14"/>
        <v>0</v>
      </c>
      <c r="BF159" s="158">
        <f t="shared" si="15"/>
        <v>0</v>
      </c>
      <c r="BG159" s="158">
        <f t="shared" si="16"/>
        <v>0</v>
      </c>
      <c r="BH159" s="158">
        <f t="shared" si="17"/>
        <v>0</v>
      </c>
      <c r="BI159" s="158">
        <f t="shared" si="18"/>
        <v>0</v>
      </c>
      <c r="BJ159" s="18" t="s">
        <v>8</v>
      </c>
      <c r="BK159" s="158">
        <f t="shared" si="19"/>
        <v>0</v>
      </c>
      <c r="BL159" s="18" t="s">
        <v>298</v>
      </c>
      <c r="BM159" s="157" t="s">
        <v>567</v>
      </c>
    </row>
    <row r="160" spans="1:65" s="2" customFormat="1" ht="24.2" customHeight="1">
      <c r="A160" s="33"/>
      <c r="B160" s="145"/>
      <c r="C160" s="146" t="s">
        <v>395</v>
      </c>
      <c r="D160" s="146" t="s">
        <v>186</v>
      </c>
      <c r="E160" s="147" t="s">
        <v>1153</v>
      </c>
      <c r="F160" s="148" t="s">
        <v>1154</v>
      </c>
      <c r="G160" s="149" t="s">
        <v>199</v>
      </c>
      <c r="H160" s="150">
        <v>0.51100000000000001</v>
      </c>
      <c r="I160" s="151"/>
      <c r="J160" s="152">
        <f t="shared" si="10"/>
        <v>0</v>
      </c>
      <c r="K160" s="148" t="s">
        <v>1</v>
      </c>
      <c r="L160" s="34"/>
      <c r="M160" s="153" t="s">
        <v>1</v>
      </c>
      <c r="N160" s="154" t="s">
        <v>42</v>
      </c>
      <c r="O160" s="59"/>
      <c r="P160" s="155">
        <f t="shared" si="11"/>
        <v>0</v>
      </c>
      <c r="Q160" s="155">
        <v>0</v>
      </c>
      <c r="R160" s="155">
        <f t="shared" si="12"/>
        <v>0</v>
      </c>
      <c r="S160" s="155">
        <v>0</v>
      </c>
      <c r="T160" s="156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298</v>
      </c>
      <c r="AT160" s="157" t="s">
        <v>186</v>
      </c>
      <c r="AU160" s="157" t="s">
        <v>85</v>
      </c>
      <c r="AY160" s="18" t="s">
        <v>184</v>
      </c>
      <c r="BE160" s="158">
        <f t="shared" si="14"/>
        <v>0</v>
      </c>
      <c r="BF160" s="158">
        <f t="shared" si="15"/>
        <v>0</v>
      </c>
      <c r="BG160" s="158">
        <f t="shared" si="16"/>
        <v>0</v>
      </c>
      <c r="BH160" s="158">
        <f t="shared" si="17"/>
        <v>0</v>
      </c>
      <c r="BI160" s="158">
        <f t="shared" si="18"/>
        <v>0</v>
      </c>
      <c r="BJ160" s="18" t="s">
        <v>8</v>
      </c>
      <c r="BK160" s="158">
        <f t="shared" si="19"/>
        <v>0</v>
      </c>
      <c r="BL160" s="18" t="s">
        <v>298</v>
      </c>
      <c r="BM160" s="157" t="s">
        <v>576</v>
      </c>
    </row>
    <row r="161" spans="1:65" s="12" customFormat="1" ht="22.9" customHeight="1">
      <c r="B161" s="132"/>
      <c r="D161" s="133" t="s">
        <v>76</v>
      </c>
      <c r="E161" s="143" t="s">
        <v>1155</v>
      </c>
      <c r="F161" s="143" t="s">
        <v>1156</v>
      </c>
      <c r="I161" s="135"/>
      <c r="J161" s="144">
        <f>BK161</f>
        <v>0</v>
      </c>
      <c r="L161" s="132"/>
      <c r="M161" s="137"/>
      <c r="N161" s="138"/>
      <c r="O161" s="138"/>
      <c r="P161" s="139">
        <f>SUM(P162:P180)</f>
        <v>0</v>
      </c>
      <c r="Q161" s="138"/>
      <c r="R161" s="139">
        <f>SUM(R162:R180)</f>
        <v>0</v>
      </c>
      <c r="S161" s="138"/>
      <c r="T161" s="140">
        <f>SUM(T162:T180)</f>
        <v>0</v>
      </c>
      <c r="AR161" s="133" t="s">
        <v>85</v>
      </c>
      <c r="AT161" s="141" t="s">
        <v>76</v>
      </c>
      <c r="AU161" s="141" t="s">
        <v>8</v>
      </c>
      <c r="AY161" s="133" t="s">
        <v>184</v>
      </c>
      <c r="BK161" s="142">
        <f>SUM(BK162:BK180)</f>
        <v>0</v>
      </c>
    </row>
    <row r="162" spans="1:65" s="2" customFormat="1" ht="14.45" customHeight="1">
      <c r="A162" s="33"/>
      <c r="B162" s="145"/>
      <c r="C162" s="146" t="s">
        <v>399</v>
      </c>
      <c r="D162" s="146" t="s">
        <v>186</v>
      </c>
      <c r="E162" s="147" t="s">
        <v>1157</v>
      </c>
      <c r="F162" s="148" t="s">
        <v>1158</v>
      </c>
      <c r="G162" s="149" t="s">
        <v>1148</v>
      </c>
      <c r="H162" s="150">
        <v>3</v>
      </c>
      <c r="I162" s="151"/>
      <c r="J162" s="152">
        <f t="shared" ref="J162:J180" si="20">ROUND(I162*H162,0)</f>
        <v>0</v>
      </c>
      <c r="K162" s="148" t="s">
        <v>1</v>
      </c>
      <c r="L162" s="34"/>
      <c r="M162" s="153" t="s">
        <v>1</v>
      </c>
      <c r="N162" s="154" t="s">
        <v>42</v>
      </c>
      <c r="O162" s="59"/>
      <c r="P162" s="155">
        <f t="shared" ref="P162:P180" si="21">O162*H162</f>
        <v>0</v>
      </c>
      <c r="Q162" s="155">
        <v>0</v>
      </c>
      <c r="R162" s="155">
        <f t="shared" ref="R162:R180" si="22">Q162*H162</f>
        <v>0</v>
      </c>
      <c r="S162" s="155">
        <v>0</v>
      </c>
      <c r="T162" s="156">
        <f t="shared" ref="T162:T180" si="23"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298</v>
      </c>
      <c r="AT162" s="157" t="s">
        <v>186</v>
      </c>
      <c r="AU162" s="157" t="s">
        <v>85</v>
      </c>
      <c r="AY162" s="18" t="s">
        <v>184</v>
      </c>
      <c r="BE162" s="158">
        <f t="shared" ref="BE162:BE180" si="24">IF(N162="základní",J162,0)</f>
        <v>0</v>
      </c>
      <c r="BF162" s="158">
        <f t="shared" ref="BF162:BF180" si="25">IF(N162="snížená",J162,0)</f>
        <v>0</v>
      </c>
      <c r="BG162" s="158">
        <f t="shared" ref="BG162:BG180" si="26">IF(N162="zákl. přenesená",J162,0)</f>
        <v>0</v>
      </c>
      <c r="BH162" s="158">
        <f t="shared" ref="BH162:BH180" si="27">IF(N162="sníž. přenesená",J162,0)</f>
        <v>0</v>
      </c>
      <c r="BI162" s="158">
        <f t="shared" ref="BI162:BI180" si="28">IF(N162="nulová",J162,0)</f>
        <v>0</v>
      </c>
      <c r="BJ162" s="18" t="s">
        <v>8</v>
      </c>
      <c r="BK162" s="158">
        <f t="shared" ref="BK162:BK180" si="29">ROUND(I162*H162,0)</f>
        <v>0</v>
      </c>
      <c r="BL162" s="18" t="s">
        <v>298</v>
      </c>
      <c r="BM162" s="157" t="s">
        <v>585</v>
      </c>
    </row>
    <row r="163" spans="1:65" s="2" customFormat="1" ht="24.2" customHeight="1">
      <c r="A163" s="33"/>
      <c r="B163" s="145"/>
      <c r="C163" s="146" t="s">
        <v>403</v>
      </c>
      <c r="D163" s="146" t="s">
        <v>186</v>
      </c>
      <c r="E163" s="147" t="s">
        <v>1159</v>
      </c>
      <c r="F163" s="148" t="s">
        <v>1160</v>
      </c>
      <c r="G163" s="149" t="s">
        <v>1148</v>
      </c>
      <c r="H163" s="150">
        <v>7</v>
      </c>
      <c r="I163" s="151"/>
      <c r="J163" s="152">
        <f t="shared" si="20"/>
        <v>0</v>
      </c>
      <c r="K163" s="148" t="s">
        <v>1</v>
      </c>
      <c r="L163" s="34"/>
      <c r="M163" s="153" t="s">
        <v>1</v>
      </c>
      <c r="N163" s="154" t="s">
        <v>42</v>
      </c>
      <c r="O163" s="59"/>
      <c r="P163" s="155">
        <f t="shared" si="21"/>
        <v>0</v>
      </c>
      <c r="Q163" s="155">
        <v>0</v>
      </c>
      <c r="R163" s="155">
        <f t="shared" si="22"/>
        <v>0</v>
      </c>
      <c r="S163" s="155">
        <v>0</v>
      </c>
      <c r="T163" s="156">
        <f t="shared" si="2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7" t="s">
        <v>298</v>
      </c>
      <c r="AT163" s="157" t="s">
        <v>186</v>
      </c>
      <c r="AU163" s="157" t="s">
        <v>85</v>
      </c>
      <c r="AY163" s="18" t="s">
        <v>184</v>
      </c>
      <c r="BE163" s="158">
        <f t="shared" si="24"/>
        <v>0</v>
      </c>
      <c r="BF163" s="158">
        <f t="shared" si="25"/>
        <v>0</v>
      </c>
      <c r="BG163" s="158">
        <f t="shared" si="26"/>
        <v>0</v>
      </c>
      <c r="BH163" s="158">
        <f t="shared" si="27"/>
        <v>0</v>
      </c>
      <c r="BI163" s="158">
        <f t="shared" si="28"/>
        <v>0</v>
      </c>
      <c r="BJ163" s="18" t="s">
        <v>8</v>
      </c>
      <c r="BK163" s="158">
        <f t="shared" si="29"/>
        <v>0</v>
      </c>
      <c r="BL163" s="18" t="s">
        <v>298</v>
      </c>
      <c r="BM163" s="157" t="s">
        <v>595</v>
      </c>
    </row>
    <row r="164" spans="1:65" s="2" customFormat="1" ht="14.45" customHeight="1">
      <c r="A164" s="33"/>
      <c r="B164" s="145"/>
      <c r="C164" s="146" t="s">
        <v>408</v>
      </c>
      <c r="D164" s="146" t="s">
        <v>186</v>
      </c>
      <c r="E164" s="147" t="s">
        <v>1161</v>
      </c>
      <c r="F164" s="148" t="s">
        <v>1162</v>
      </c>
      <c r="G164" s="149" t="s">
        <v>1148</v>
      </c>
      <c r="H164" s="150">
        <v>6</v>
      </c>
      <c r="I164" s="151"/>
      <c r="J164" s="152">
        <f t="shared" si="20"/>
        <v>0</v>
      </c>
      <c r="K164" s="148" t="s">
        <v>1</v>
      </c>
      <c r="L164" s="34"/>
      <c r="M164" s="153" t="s">
        <v>1</v>
      </c>
      <c r="N164" s="154" t="s">
        <v>42</v>
      </c>
      <c r="O164" s="59"/>
      <c r="P164" s="155">
        <f t="shared" si="21"/>
        <v>0</v>
      </c>
      <c r="Q164" s="155">
        <v>0</v>
      </c>
      <c r="R164" s="155">
        <f t="shared" si="22"/>
        <v>0</v>
      </c>
      <c r="S164" s="155">
        <v>0</v>
      </c>
      <c r="T164" s="156">
        <f t="shared" si="2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7" t="s">
        <v>298</v>
      </c>
      <c r="AT164" s="157" t="s">
        <v>186</v>
      </c>
      <c r="AU164" s="157" t="s">
        <v>85</v>
      </c>
      <c r="AY164" s="18" t="s">
        <v>184</v>
      </c>
      <c r="BE164" s="158">
        <f t="shared" si="24"/>
        <v>0</v>
      </c>
      <c r="BF164" s="158">
        <f t="shared" si="25"/>
        <v>0</v>
      </c>
      <c r="BG164" s="158">
        <f t="shared" si="26"/>
        <v>0</v>
      </c>
      <c r="BH164" s="158">
        <f t="shared" si="27"/>
        <v>0</v>
      </c>
      <c r="BI164" s="158">
        <f t="shared" si="28"/>
        <v>0</v>
      </c>
      <c r="BJ164" s="18" t="s">
        <v>8</v>
      </c>
      <c r="BK164" s="158">
        <f t="shared" si="29"/>
        <v>0</v>
      </c>
      <c r="BL164" s="18" t="s">
        <v>298</v>
      </c>
      <c r="BM164" s="157" t="s">
        <v>607</v>
      </c>
    </row>
    <row r="165" spans="1:65" s="2" customFormat="1" ht="24.2" customHeight="1">
      <c r="A165" s="33"/>
      <c r="B165" s="145"/>
      <c r="C165" s="146" t="s">
        <v>414</v>
      </c>
      <c r="D165" s="146" t="s">
        <v>186</v>
      </c>
      <c r="E165" s="147" t="s">
        <v>1163</v>
      </c>
      <c r="F165" s="148" t="s">
        <v>1164</v>
      </c>
      <c r="G165" s="149" t="s">
        <v>1148</v>
      </c>
      <c r="H165" s="150">
        <v>10</v>
      </c>
      <c r="I165" s="151"/>
      <c r="J165" s="152">
        <f t="shared" si="20"/>
        <v>0</v>
      </c>
      <c r="K165" s="148" t="s">
        <v>1</v>
      </c>
      <c r="L165" s="34"/>
      <c r="M165" s="153" t="s">
        <v>1</v>
      </c>
      <c r="N165" s="154" t="s">
        <v>42</v>
      </c>
      <c r="O165" s="59"/>
      <c r="P165" s="155">
        <f t="shared" si="21"/>
        <v>0</v>
      </c>
      <c r="Q165" s="155">
        <v>0</v>
      </c>
      <c r="R165" s="155">
        <f t="shared" si="22"/>
        <v>0</v>
      </c>
      <c r="S165" s="155">
        <v>0</v>
      </c>
      <c r="T165" s="156">
        <f t="shared" si="2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7" t="s">
        <v>298</v>
      </c>
      <c r="AT165" s="157" t="s">
        <v>186</v>
      </c>
      <c r="AU165" s="157" t="s">
        <v>85</v>
      </c>
      <c r="AY165" s="18" t="s">
        <v>184</v>
      </c>
      <c r="BE165" s="158">
        <f t="shared" si="24"/>
        <v>0</v>
      </c>
      <c r="BF165" s="158">
        <f t="shared" si="25"/>
        <v>0</v>
      </c>
      <c r="BG165" s="158">
        <f t="shared" si="26"/>
        <v>0</v>
      </c>
      <c r="BH165" s="158">
        <f t="shared" si="27"/>
        <v>0</v>
      </c>
      <c r="BI165" s="158">
        <f t="shared" si="28"/>
        <v>0</v>
      </c>
      <c r="BJ165" s="18" t="s">
        <v>8</v>
      </c>
      <c r="BK165" s="158">
        <f t="shared" si="29"/>
        <v>0</v>
      </c>
      <c r="BL165" s="18" t="s">
        <v>298</v>
      </c>
      <c r="BM165" s="157" t="s">
        <v>615</v>
      </c>
    </row>
    <row r="166" spans="1:65" s="2" customFormat="1" ht="24.2" customHeight="1">
      <c r="A166" s="33"/>
      <c r="B166" s="145"/>
      <c r="C166" s="146" t="s">
        <v>422</v>
      </c>
      <c r="D166" s="146" t="s">
        <v>186</v>
      </c>
      <c r="E166" s="147" t="s">
        <v>1165</v>
      </c>
      <c r="F166" s="148" t="s">
        <v>1166</v>
      </c>
      <c r="G166" s="149" t="s">
        <v>1148</v>
      </c>
      <c r="H166" s="150">
        <v>5</v>
      </c>
      <c r="I166" s="151"/>
      <c r="J166" s="152">
        <f t="shared" si="20"/>
        <v>0</v>
      </c>
      <c r="K166" s="148" t="s">
        <v>1</v>
      </c>
      <c r="L166" s="34"/>
      <c r="M166" s="153" t="s">
        <v>1</v>
      </c>
      <c r="N166" s="154" t="s">
        <v>42</v>
      </c>
      <c r="O166" s="59"/>
      <c r="P166" s="155">
        <f t="shared" si="21"/>
        <v>0</v>
      </c>
      <c r="Q166" s="155">
        <v>0</v>
      </c>
      <c r="R166" s="155">
        <f t="shared" si="22"/>
        <v>0</v>
      </c>
      <c r="S166" s="155">
        <v>0</v>
      </c>
      <c r="T166" s="156">
        <f t="shared" si="2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298</v>
      </c>
      <c r="AT166" s="157" t="s">
        <v>186</v>
      </c>
      <c r="AU166" s="157" t="s">
        <v>85</v>
      </c>
      <c r="AY166" s="18" t="s">
        <v>184</v>
      </c>
      <c r="BE166" s="158">
        <f t="shared" si="24"/>
        <v>0</v>
      </c>
      <c r="BF166" s="158">
        <f t="shared" si="25"/>
        <v>0</v>
      </c>
      <c r="BG166" s="158">
        <f t="shared" si="26"/>
        <v>0</v>
      </c>
      <c r="BH166" s="158">
        <f t="shared" si="27"/>
        <v>0</v>
      </c>
      <c r="BI166" s="158">
        <f t="shared" si="28"/>
        <v>0</v>
      </c>
      <c r="BJ166" s="18" t="s">
        <v>8</v>
      </c>
      <c r="BK166" s="158">
        <f t="shared" si="29"/>
        <v>0</v>
      </c>
      <c r="BL166" s="18" t="s">
        <v>298</v>
      </c>
      <c r="BM166" s="157" t="s">
        <v>624</v>
      </c>
    </row>
    <row r="167" spans="1:65" s="2" customFormat="1" ht="14.45" customHeight="1">
      <c r="A167" s="33"/>
      <c r="B167" s="145"/>
      <c r="C167" s="146" t="s">
        <v>426</v>
      </c>
      <c r="D167" s="146" t="s">
        <v>186</v>
      </c>
      <c r="E167" s="147" t="s">
        <v>1167</v>
      </c>
      <c r="F167" s="148" t="s">
        <v>1168</v>
      </c>
      <c r="G167" s="149" t="s">
        <v>1148</v>
      </c>
      <c r="H167" s="150">
        <v>2</v>
      </c>
      <c r="I167" s="151"/>
      <c r="J167" s="152">
        <f t="shared" si="20"/>
        <v>0</v>
      </c>
      <c r="K167" s="148" t="s">
        <v>1</v>
      </c>
      <c r="L167" s="34"/>
      <c r="M167" s="153" t="s">
        <v>1</v>
      </c>
      <c r="N167" s="154" t="s">
        <v>42</v>
      </c>
      <c r="O167" s="59"/>
      <c r="P167" s="155">
        <f t="shared" si="21"/>
        <v>0</v>
      </c>
      <c r="Q167" s="155">
        <v>0</v>
      </c>
      <c r="R167" s="155">
        <f t="shared" si="22"/>
        <v>0</v>
      </c>
      <c r="S167" s="155">
        <v>0</v>
      </c>
      <c r="T167" s="156">
        <f t="shared" si="2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7" t="s">
        <v>298</v>
      </c>
      <c r="AT167" s="157" t="s">
        <v>186</v>
      </c>
      <c r="AU167" s="157" t="s">
        <v>85</v>
      </c>
      <c r="AY167" s="18" t="s">
        <v>184</v>
      </c>
      <c r="BE167" s="158">
        <f t="shared" si="24"/>
        <v>0</v>
      </c>
      <c r="BF167" s="158">
        <f t="shared" si="25"/>
        <v>0</v>
      </c>
      <c r="BG167" s="158">
        <f t="shared" si="26"/>
        <v>0</v>
      </c>
      <c r="BH167" s="158">
        <f t="shared" si="27"/>
        <v>0</v>
      </c>
      <c r="BI167" s="158">
        <f t="shared" si="28"/>
        <v>0</v>
      </c>
      <c r="BJ167" s="18" t="s">
        <v>8</v>
      </c>
      <c r="BK167" s="158">
        <f t="shared" si="29"/>
        <v>0</v>
      </c>
      <c r="BL167" s="18" t="s">
        <v>298</v>
      </c>
      <c r="BM167" s="157" t="s">
        <v>634</v>
      </c>
    </row>
    <row r="168" spans="1:65" s="2" customFormat="1" ht="37.9" customHeight="1">
      <c r="A168" s="33"/>
      <c r="B168" s="145"/>
      <c r="C168" s="146" t="s">
        <v>431</v>
      </c>
      <c r="D168" s="146" t="s">
        <v>186</v>
      </c>
      <c r="E168" s="147" t="s">
        <v>1169</v>
      </c>
      <c r="F168" s="148" t="s">
        <v>1170</v>
      </c>
      <c r="G168" s="149" t="s">
        <v>1148</v>
      </c>
      <c r="H168" s="150">
        <v>2</v>
      </c>
      <c r="I168" s="151"/>
      <c r="J168" s="152">
        <f t="shared" si="20"/>
        <v>0</v>
      </c>
      <c r="K168" s="148" t="s">
        <v>1</v>
      </c>
      <c r="L168" s="34"/>
      <c r="M168" s="153" t="s">
        <v>1</v>
      </c>
      <c r="N168" s="154" t="s">
        <v>42</v>
      </c>
      <c r="O168" s="59"/>
      <c r="P168" s="155">
        <f t="shared" si="21"/>
        <v>0</v>
      </c>
      <c r="Q168" s="155">
        <v>0</v>
      </c>
      <c r="R168" s="155">
        <f t="shared" si="22"/>
        <v>0</v>
      </c>
      <c r="S168" s="155">
        <v>0</v>
      </c>
      <c r="T168" s="156">
        <f t="shared" si="2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7" t="s">
        <v>298</v>
      </c>
      <c r="AT168" s="157" t="s">
        <v>186</v>
      </c>
      <c r="AU168" s="157" t="s">
        <v>85</v>
      </c>
      <c r="AY168" s="18" t="s">
        <v>184</v>
      </c>
      <c r="BE168" s="158">
        <f t="shared" si="24"/>
        <v>0</v>
      </c>
      <c r="BF168" s="158">
        <f t="shared" si="25"/>
        <v>0</v>
      </c>
      <c r="BG168" s="158">
        <f t="shared" si="26"/>
        <v>0</v>
      </c>
      <c r="BH168" s="158">
        <f t="shared" si="27"/>
        <v>0</v>
      </c>
      <c r="BI168" s="158">
        <f t="shared" si="28"/>
        <v>0</v>
      </c>
      <c r="BJ168" s="18" t="s">
        <v>8</v>
      </c>
      <c r="BK168" s="158">
        <f t="shared" si="29"/>
        <v>0</v>
      </c>
      <c r="BL168" s="18" t="s">
        <v>298</v>
      </c>
      <c r="BM168" s="157" t="s">
        <v>645</v>
      </c>
    </row>
    <row r="169" spans="1:65" s="2" customFormat="1" ht="24.2" customHeight="1">
      <c r="A169" s="33"/>
      <c r="B169" s="145"/>
      <c r="C169" s="146" t="s">
        <v>435</v>
      </c>
      <c r="D169" s="146" t="s">
        <v>186</v>
      </c>
      <c r="E169" s="147" t="s">
        <v>1171</v>
      </c>
      <c r="F169" s="148" t="s">
        <v>1172</v>
      </c>
      <c r="G169" s="149" t="s">
        <v>1148</v>
      </c>
      <c r="H169" s="150">
        <v>14</v>
      </c>
      <c r="I169" s="151"/>
      <c r="J169" s="152">
        <f t="shared" si="20"/>
        <v>0</v>
      </c>
      <c r="K169" s="148" t="s">
        <v>1</v>
      </c>
      <c r="L169" s="34"/>
      <c r="M169" s="153" t="s">
        <v>1</v>
      </c>
      <c r="N169" s="154" t="s">
        <v>42</v>
      </c>
      <c r="O169" s="59"/>
      <c r="P169" s="155">
        <f t="shared" si="21"/>
        <v>0</v>
      </c>
      <c r="Q169" s="155">
        <v>0</v>
      </c>
      <c r="R169" s="155">
        <f t="shared" si="22"/>
        <v>0</v>
      </c>
      <c r="S169" s="155">
        <v>0</v>
      </c>
      <c r="T169" s="156">
        <f t="shared" si="2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7" t="s">
        <v>298</v>
      </c>
      <c r="AT169" s="157" t="s">
        <v>186</v>
      </c>
      <c r="AU169" s="157" t="s">
        <v>85</v>
      </c>
      <c r="AY169" s="18" t="s">
        <v>184</v>
      </c>
      <c r="BE169" s="158">
        <f t="shared" si="24"/>
        <v>0</v>
      </c>
      <c r="BF169" s="158">
        <f t="shared" si="25"/>
        <v>0</v>
      </c>
      <c r="BG169" s="158">
        <f t="shared" si="26"/>
        <v>0</v>
      </c>
      <c r="BH169" s="158">
        <f t="shared" si="27"/>
        <v>0</v>
      </c>
      <c r="BI169" s="158">
        <f t="shared" si="28"/>
        <v>0</v>
      </c>
      <c r="BJ169" s="18" t="s">
        <v>8</v>
      </c>
      <c r="BK169" s="158">
        <f t="shared" si="29"/>
        <v>0</v>
      </c>
      <c r="BL169" s="18" t="s">
        <v>298</v>
      </c>
      <c r="BM169" s="157" t="s">
        <v>654</v>
      </c>
    </row>
    <row r="170" spans="1:65" s="2" customFormat="1" ht="24.2" customHeight="1">
      <c r="A170" s="33"/>
      <c r="B170" s="145"/>
      <c r="C170" s="146" t="s">
        <v>441</v>
      </c>
      <c r="D170" s="146" t="s">
        <v>186</v>
      </c>
      <c r="E170" s="147" t="s">
        <v>1173</v>
      </c>
      <c r="F170" s="148" t="s">
        <v>1174</v>
      </c>
      <c r="G170" s="149" t="s">
        <v>1148</v>
      </c>
      <c r="H170" s="150">
        <v>7</v>
      </c>
      <c r="I170" s="151"/>
      <c r="J170" s="152">
        <f t="shared" si="20"/>
        <v>0</v>
      </c>
      <c r="K170" s="148" t="s">
        <v>1</v>
      </c>
      <c r="L170" s="34"/>
      <c r="M170" s="153" t="s">
        <v>1</v>
      </c>
      <c r="N170" s="154" t="s">
        <v>42</v>
      </c>
      <c r="O170" s="59"/>
      <c r="P170" s="155">
        <f t="shared" si="21"/>
        <v>0</v>
      </c>
      <c r="Q170" s="155">
        <v>0</v>
      </c>
      <c r="R170" s="155">
        <f t="shared" si="22"/>
        <v>0</v>
      </c>
      <c r="S170" s="155">
        <v>0</v>
      </c>
      <c r="T170" s="156">
        <f t="shared" si="2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7" t="s">
        <v>298</v>
      </c>
      <c r="AT170" s="157" t="s">
        <v>186</v>
      </c>
      <c r="AU170" s="157" t="s">
        <v>85</v>
      </c>
      <c r="AY170" s="18" t="s">
        <v>184</v>
      </c>
      <c r="BE170" s="158">
        <f t="shared" si="24"/>
        <v>0</v>
      </c>
      <c r="BF170" s="158">
        <f t="shared" si="25"/>
        <v>0</v>
      </c>
      <c r="BG170" s="158">
        <f t="shared" si="26"/>
        <v>0</v>
      </c>
      <c r="BH170" s="158">
        <f t="shared" si="27"/>
        <v>0</v>
      </c>
      <c r="BI170" s="158">
        <f t="shared" si="28"/>
        <v>0</v>
      </c>
      <c r="BJ170" s="18" t="s">
        <v>8</v>
      </c>
      <c r="BK170" s="158">
        <f t="shared" si="29"/>
        <v>0</v>
      </c>
      <c r="BL170" s="18" t="s">
        <v>298</v>
      </c>
      <c r="BM170" s="157" t="s">
        <v>664</v>
      </c>
    </row>
    <row r="171" spans="1:65" s="2" customFormat="1" ht="24.2" customHeight="1">
      <c r="A171" s="33"/>
      <c r="B171" s="145"/>
      <c r="C171" s="146" t="s">
        <v>446</v>
      </c>
      <c r="D171" s="146" t="s">
        <v>186</v>
      </c>
      <c r="E171" s="147" t="s">
        <v>1175</v>
      </c>
      <c r="F171" s="148" t="s">
        <v>1176</v>
      </c>
      <c r="G171" s="149" t="s">
        <v>1148</v>
      </c>
      <c r="H171" s="150">
        <v>14</v>
      </c>
      <c r="I171" s="151"/>
      <c r="J171" s="152">
        <f t="shared" si="20"/>
        <v>0</v>
      </c>
      <c r="K171" s="148" t="s">
        <v>1</v>
      </c>
      <c r="L171" s="34"/>
      <c r="M171" s="153" t="s">
        <v>1</v>
      </c>
      <c r="N171" s="154" t="s">
        <v>42</v>
      </c>
      <c r="O171" s="59"/>
      <c r="P171" s="155">
        <f t="shared" si="21"/>
        <v>0</v>
      </c>
      <c r="Q171" s="155">
        <v>0</v>
      </c>
      <c r="R171" s="155">
        <f t="shared" si="22"/>
        <v>0</v>
      </c>
      <c r="S171" s="155">
        <v>0</v>
      </c>
      <c r="T171" s="156">
        <f t="shared" si="2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7" t="s">
        <v>298</v>
      </c>
      <c r="AT171" s="157" t="s">
        <v>186</v>
      </c>
      <c r="AU171" s="157" t="s">
        <v>85</v>
      </c>
      <c r="AY171" s="18" t="s">
        <v>184</v>
      </c>
      <c r="BE171" s="158">
        <f t="shared" si="24"/>
        <v>0</v>
      </c>
      <c r="BF171" s="158">
        <f t="shared" si="25"/>
        <v>0</v>
      </c>
      <c r="BG171" s="158">
        <f t="shared" si="26"/>
        <v>0</v>
      </c>
      <c r="BH171" s="158">
        <f t="shared" si="27"/>
        <v>0</v>
      </c>
      <c r="BI171" s="158">
        <f t="shared" si="28"/>
        <v>0</v>
      </c>
      <c r="BJ171" s="18" t="s">
        <v>8</v>
      </c>
      <c r="BK171" s="158">
        <f t="shared" si="29"/>
        <v>0</v>
      </c>
      <c r="BL171" s="18" t="s">
        <v>298</v>
      </c>
      <c r="BM171" s="157" t="s">
        <v>673</v>
      </c>
    </row>
    <row r="172" spans="1:65" s="2" customFormat="1" ht="24.2" customHeight="1">
      <c r="A172" s="33"/>
      <c r="B172" s="145"/>
      <c r="C172" s="146" t="s">
        <v>450</v>
      </c>
      <c r="D172" s="146" t="s">
        <v>186</v>
      </c>
      <c r="E172" s="147" t="s">
        <v>1177</v>
      </c>
      <c r="F172" s="148" t="s">
        <v>1178</v>
      </c>
      <c r="G172" s="149" t="s">
        <v>1148</v>
      </c>
      <c r="H172" s="150">
        <v>1</v>
      </c>
      <c r="I172" s="151"/>
      <c r="J172" s="152">
        <f t="shared" si="20"/>
        <v>0</v>
      </c>
      <c r="K172" s="148" t="s">
        <v>1</v>
      </c>
      <c r="L172" s="34"/>
      <c r="M172" s="153" t="s">
        <v>1</v>
      </c>
      <c r="N172" s="154" t="s">
        <v>42</v>
      </c>
      <c r="O172" s="59"/>
      <c r="P172" s="155">
        <f t="shared" si="21"/>
        <v>0</v>
      </c>
      <c r="Q172" s="155">
        <v>0</v>
      </c>
      <c r="R172" s="155">
        <f t="shared" si="22"/>
        <v>0</v>
      </c>
      <c r="S172" s="155">
        <v>0</v>
      </c>
      <c r="T172" s="156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7" t="s">
        <v>298</v>
      </c>
      <c r="AT172" s="157" t="s">
        <v>186</v>
      </c>
      <c r="AU172" s="157" t="s">
        <v>85</v>
      </c>
      <c r="AY172" s="18" t="s">
        <v>184</v>
      </c>
      <c r="BE172" s="158">
        <f t="shared" si="24"/>
        <v>0</v>
      </c>
      <c r="BF172" s="158">
        <f t="shared" si="25"/>
        <v>0</v>
      </c>
      <c r="BG172" s="158">
        <f t="shared" si="26"/>
        <v>0</v>
      </c>
      <c r="BH172" s="158">
        <f t="shared" si="27"/>
        <v>0</v>
      </c>
      <c r="BI172" s="158">
        <f t="shared" si="28"/>
        <v>0</v>
      </c>
      <c r="BJ172" s="18" t="s">
        <v>8</v>
      </c>
      <c r="BK172" s="158">
        <f t="shared" si="29"/>
        <v>0</v>
      </c>
      <c r="BL172" s="18" t="s">
        <v>298</v>
      </c>
      <c r="BM172" s="157" t="s">
        <v>681</v>
      </c>
    </row>
    <row r="173" spans="1:65" s="2" customFormat="1" ht="24.2" customHeight="1">
      <c r="A173" s="33"/>
      <c r="B173" s="145"/>
      <c r="C173" s="146" t="s">
        <v>455</v>
      </c>
      <c r="D173" s="146" t="s">
        <v>186</v>
      </c>
      <c r="E173" s="147" t="s">
        <v>1179</v>
      </c>
      <c r="F173" s="148" t="s">
        <v>1180</v>
      </c>
      <c r="G173" s="149" t="s">
        <v>1148</v>
      </c>
      <c r="H173" s="150">
        <v>2</v>
      </c>
      <c r="I173" s="151"/>
      <c r="J173" s="152">
        <f t="shared" si="20"/>
        <v>0</v>
      </c>
      <c r="K173" s="148" t="s">
        <v>1</v>
      </c>
      <c r="L173" s="34"/>
      <c r="M173" s="153" t="s">
        <v>1</v>
      </c>
      <c r="N173" s="154" t="s">
        <v>42</v>
      </c>
      <c r="O173" s="59"/>
      <c r="P173" s="155">
        <f t="shared" si="21"/>
        <v>0</v>
      </c>
      <c r="Q173" s="155">
        <v>0</v>
      </c>
      <c r="R173" s="155">
        <f t="shared" si="22"/>
        <v>0</v>
      </c>
      <c r="S173" s="155">
        <v>0</v>
      </c>
      <c r="T173" s="156">
        <f t="shared" si="2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298</v>
      </c>
      <c r="AT173" s="157" t="s">
        <v>186</v>
      </c>
      <c r="AU173" s="157" t="s">
        <v>85</v>
      </c>
      <c r="AY173" s="18" t="s">
        <v>184</v>
      </c>
      <c r="BE173" s="158">
        <f t="shared" si="24"/>
        <v>0</v>
      </c>
      <c r="BF173" s="158">
        <f t="shared" si="25"/>
        <v>0</v>
      </c>
      <c r="BG173" s="158">
        <f t="shared" si="26"/>
        <v>0</v>
      </c>
      <c r="BH173" s="158">
        <f t="shared" si="27"/>
        <v>0</v>
      </c>
      <c r="BI173" s="158">
        <f t="shared" si="28"/>
        <v>0</v>
      </c>
      <c r="BJ173" s="18" t="s">
        <v>8</v>
      </c>
      <c r="BK173" s="158">
        <f t="shared" si="29"/>
        <v>0</v>
      </c>
      <c r="BL173" s="18" t="s">
        <v>298</v>
      </c>
      <c r="BM173" s="157" t="s">
        <v>689</v>
      </c>
    </row>
    <row r="174" spans="1:65" s="2" customFormat="1" ht="14.45" customHeight="1">
      <c r="A174" s="33"/>
      <c r="B174" s="145"/>
      <c r="C174" s="146" t="s">
        <v>460</v>
      </c>
      <c r="D174" s="146" t="s">
        <v>186</v>
      </c>
      <c r="E174" s="147" t="s">
        <v>1181</v>
      </c>
      <c r="F174" s="148" t="s">
        <v>1182</v>
      </c>
      <c r="G174" s="149" t="s">
        <v>1148</v>
      </c>
      <c r="H174" s="150">
        <v>15</v>
      </c>
      <c r="I174" s="151"/>
      <c r="J174" s="152">
        <f t="shared" si="20"/>
        <v>0</v>
      </c>
      <c r="K174" s="148" t="s">
        <v>1</v>
      </c>
      <c r="L174" s="34"/>
      <c r="M174" s="153" t="s">
        <v>1</v>
      </c>
      <c r="N174" s="154" t="s">
        <v>42</v>
      </c>
      <c r="O174" s="59"/>
      <c r="P174" s="155">
        <f t="shared" si="21"/>
        <v>0</v>
      </c>
      <c r="Q174" s="155">
        <v>0</v>
      </c>
      <c r="R174" s="155">
        <f t="shared" si="22"/>
        <v>0</v>
      </c>
      <c r="S174" s="155">
        <v>0</v>
      </c>
      <c r="T174" s="156">
        <f t="shared" si="2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7" t="s">
        <v>298</v>
      </c>
      <c r="AT174" s="157" t="s">
        <v>186</v>
      </c>
      <c r="AU174" s="157" t="s">
        <v>85</v>
      </c>
      <c r="AY174" s="18" t="s">
        <v>184</v>
      </c>
      <c r="BE174" s="158">
        <f t="shared" si="24"/>
        <v>0</v>
      </c>
      <c r="BF174" s="158">
        <f t="shared" si="25"/>
        <v>0</v>
      </c>
      <c r="BG174" s="158">
        <f t="shared" si="26"/>
        <v>0</v>
      </c>
      <c r="BH174" s="158">
        <f t="shared" si="27"/>
        <v>0</v>
      </c>
      <c r="BI174" s="158">
        <f t="shared" si="28"/>
        <v>0</v>
      </c>
      <c r="BJ174" s="18" t="s">
        <v>8</v>
      </c>
      <c r="BK174" s="158">
        <f t="shared" si="29"/>
        <v>0</v>
      </c>
      <c r="BL174" s="18" t="s">
        <v>298</v>
      </c>
      <c r="BM174" s="157" t="s">
        <v>697</v>
      </c>
    </row>
    <row r="175" spans="1:65" s="2" customFormat="1" ht="24.2" customHeight="1">
      <c r="A175" s="33"/>
      <c r="B175" s="145"/>
      <c r="C175" s="146" t="s">
        <v>465</v>
      </c>
      <c r="D175" s="146" t="s">
        <v>186</v>
      </c>
      <c r="E175" s="147" t="s">
        <v>1183</v>
      </c>
      <c r="F175" s="148" t="s">
        <v>1184</v>
      </c>
      <c r="G175" s="149" t="s">
        <v>1148</v>
      </c>
      <c r="H175" s="150">
        <v>7</v>
      </c>
      <c r="I175" s="151"/>
      <c r="J175" s="152">
        <f t="shared" si="20"/>
        <v>0</v>
      </c>
      <c r="K175" s="148" t="s">
        <v>1</v>
      </c>
      <c r="L175" s="34"/>
      <c r="M175" s="153" t="s">
        <v>1</v>
      </c>
      <c r="N175" s="154" t="s">
        <v>42</v>
      </c>
      <c r="O175" s="59"/>
      <c r="P175" s="155">
        <f t="shared" si="21"/>
        <v>0</v>
      </c>
      <c r="Q175" s="155">
        <v>0</v>
      </c>
      <c r="R175" s="155">
        <f t="shared" si="22"/>
        <v>0</v>
      </c>
      <c r="S175" s="155">
        <v>0</v>
      </c>
      <c r="T175" s="156">
        <f t="shared" si="2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7" t="s">
        <v>298</v>
      </c>
      <c r="AT175" s="157" t="s">
        <v>186</v>
      </c>
      <c r="AU175" s="157" t="s">
        <v>85</v>
      </c>
      <c r="AY175" s="18" t="s">
        <v>184</v>
      </c>
      <c r="BE175" s="158">
        <f t="shared" si="24"/>
        <v>0</v>
      </c>
      <c r="BF175" s="158">
        <f t="shared" si="25"/>
        <v>0</v>
      </c>
      <c r="BG175" s="158">
        <f t="shared" si="26"/>
        <v>0</v>
      </c>
      <c r="BH175" s="158">
        <f t="shared" si="27"/>
        <v>0</v>
      </c>
      <c r="BI175" s="158">
        <f t="shared" si="28"/>
        <v>0</v>
      </c>
      <c r="BJ175" s="18" t="s">
        <v>8</v>
      </c>
      <c r="BK175" s="158">
        <f t="shared" si="29"/>
        <v>0</v>
      </c>
      <c r="BL175" s="18" t="s">
        <v>298</v>
      </c>
      <c r="BM175" s="157" t="s">
        <v>705</v>
      </c>
    </row>
    <row r="176" spans="1:65" s="2" customFormat="1" ht="14.45" customHeight="1">
      <c r="A176" s="33"/>
      <c r="B176" s="145"/>
      <c r="C176" s="146" t="s">
        <v>470</v>
      </c>
      <c r="D176" s="146" t="s">
        <v>186</v>
      </c>
      <c r="E176" s="147" t="s">
        <v>1185</v>
      </c>
      <c r="F176" s="148" t="s">
        <v>1186</v>
      </c>
      <c r="G176" s="149" t="s">
        <v>215</v>
      </c>
      <c r="H176" s="150">
        <v>15</v>
      </c>
      <c r="I176" s="151"/>
      <c r="J176" s="152">
        <f t="shared" si="20"/>
        <v>0</v>
      </c>
      <c r="K176" s="148" t="s">
        <v>1</v>
      </c>
      <c r="L176" s="34"/>
      <c r="M176" s="153" t="s">
        <v>1</v>
      </c>
      <c r="N176" s="154" t="s">
        <v>42</v>
      </c>
      <c r="O176" s="59"/>
      <c r="P176" s="155">
        <f t="shared" si="21"/>
        <v>0</v>
      </c>
      <c r="Q176" s="155">
        <v>0</v>
      </c>
      <c r="R176" s="155">
        <f t="shared" si="22"/>
        <v>0</v>
      </c>
      <c r="S176" s="155">
        <v>0</v>
      </c>
      <c r="T176" s="156">
        <f t="shared" si="2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7" t="s">
        <v>298</v>
      </c>
      <c r="AT176" s="157" t="s">
        <v>186</v>
      </c>
      <c r="AU176" s="157" t="s">
        <v>85</v>
      </c>
      <c r="AY176" s="18" t="s">
        <v>184</v>
      </c>
      <c r="BE176" s="158">
        <f t="shared" si="24"/>
        <v>0</v>
      </c>
      <c r="BF176" s="158">
        <f t="shared" si="25"/>
        <v>0</v>
      </c>
      <c r="BG176" s="158">
        <f t="shared" si="26"/>
        <v>0</v>
      </c>
      <c r="BH176" s="158">
        <f t="shared" si="27"/>
        <v>0</v>
      </c>
      <c r="BI176" s="158">
        <f t="shared" si="28"/>
        <v>0</v>
      </c>
      <c r="BJ176" s="18" t="s">
        <v>8</v>
      </c>
      <c r="BK176" s="158">
        <f t="shared" si="29"/>
        <v>0</v>
      </c>
      <c r="BL176" s="18" t="s">
        <v>298</v>
      </c>
      <c r="BM176" s="157" t="s">
        <v>714</v>
      </c>
    </row>
    <row r="177" spans="1:65" s="2" customFormat="1" ht="24.2" customHeight="1">
      <c r="A177" s="33"/>
      <c r="B177" s="145"/>
      <c r="C177" s="146" t="s">
        <v>475</v>
      </c>
      <c r="D177" s="146" t="s">
        <v>186</v>
      </c>
      <c r="E177" s="147" t="s">
        <v>1187</v>
      </c>
      <c r="F177" s="148" t="s">
        <v>1188</v>
      </c>
      <c r="G177" s="149" t="s">
        <v>215</v>
      </c>
      <c r="H177" s="150">
        <v>1</v>
      </c>
      <c r="I177" s="151"/>
      <c r="J177" s="152">
        <f t="shared" si="20"/>
        <v>0</v>
      </c>
      <c r="K177" s="148" t="s">
        <v>1</v>
      </c>
      <c r="L177" s="34"/>
      <c r="M177" s="153" t="s">
        <v>1</v>
      </c>
      <c r="N177" s="154" t="s">
        <v>42</v>
      </c>
      <c r="O177" s="59"/>
      <c r="P177" s="155">
        <f t="shared" si="21"/>
        <v>0</v>
      </c>
      <c r="Q177" s="155">
        <v>0</v>
      </c>
      <c r="R177" s="155">
        <f t="shared" si="22"/>
        <v>0</v>
      </c>
      <c r="S177" s="155">
        <v>0</v>
      </c>
      <c r="T177" s="156">
        <f t="shared" si="2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7" t="s">
        <v>298</v>
      </c>
      <c r="AT177" s="157" t="s">
        <v>186</v>
      </c>
      <c r="AU177" s="157" t="s">
        <v>85</v>
      </c>
      <c r="AY177" s="18" t="s">
        <v>184</v>
      </c>
      <c r="BE177" s="158">
        <f t="shared" si="24"/>
        <v>0</v>
      </c>
      <c r="BF177" s="158">
        <f t="shared" si="25"/>
        <v>0</v>
      </c>
      <c r="BG177" s="158">
        <f t="shared" si="26"/>
        <v>0</v>
      </c>
      <c r="BH177" s="158">
        <f t="shared" si="27"/>
        <v>0</v>
      </c>
      <c r="BI177" s="158">
        <f t="shared" si="28"/>
        <v>0</v>
      </c>
      <c r="BJ177" s="18" t="s">
        <v>8</v>
      </c>
      <c r="BK177" s="158">
        <f t="shared" si="29"/>
        <v>0</v>
      </c>
      <c r="BL177" s="18" t="s">
        <v>298</v>
      </c>
      <c r="BM177" s="157" t="s">
        <v>722</v>
      </c>
    </row>
    <row r="178" spans="1:65" s="2" customFormat="1" ht="24.2" customHeight="1">
      <c r="A178" s="33"/>
      <c r="B178" s="145"/>
      <c r="C178" s="146" t="s">
        <v>482</v>
      </c>
      <c r="D178" s="146" t="s">
        <v>186</v>
      </c>
      <c r="E178" s="147" t="s">
        <v>1189</v>
      </c>
      <c r="F178" s="148" t="s">
        <v>1190</v>
      </c>
      <c r="G178" s="149" t="s">
        <v>215</v>
      </c>
      <c r="H178" s="150">
        <v>2</v>
      </c>
      <c r="I178" s="151"/>
      <c r="J178" s="152">
        <f t="shared" si="20"/>
        <v>0</v>
      </c>
      <c r="K178" s="148" t="s">
        <v>1</v>
      </c>
      <c r="L178" s="34"/>
      <c r="M178" s="153" t="s">
        <v>1</v>
      </c>
      <c r="N178" s="154" t="s">
        <v>42</v>
      </c>
      <c r="O178" s="59"/>
      <c r="P178" s="155">
        <f t="shared" si="21"/>
        <v>0</v>
      </c>
      <c r="Q178" s="155">
        <v>0</v>
      </c>
      <c r="R178" s="155">
        <f t="shared" si="22"/>
        <v>0</v>
      </c>
      <c r="S178" s="155">
        <v>0</v>
      </c>
      <c r="T178" s="156">
        <f t="shared" si="2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7" t="s">
        <v>298</v>
      </c>
      <c r="AT178" s="157" t="s">
        <v>186</v>
      </c>
      <c r="AU178" s="157" t="s">
        <v>85</v>
      </c>
      <c r="AY178" s="18" t="s">
        <v>184</v>
      </c>
      <c r="BE178" s="158">
        <f t="shared" si="24"/>
        <v>0</v>
      </c>
      <c r="BF178" s="158">
        <f t="shared" si="25"/>
        <v>0</v>
      </c>
      <c r="BG178" s="158">
        <f t="shared" si="26"/>
        <v>0</v>
      </c>
      <c r="BH178" s="158">
        <f t="shared" si="27"/>
        <v>0</v>
      </c>
      <c r="BI178" s="158">
        <f t="shared" si="28"/>
        <v>0</v>
      </c>
      <c r="BJ178" s="18" t="s">
        <v>8</v>
      </c>
      <c r="BK178" s="158">
        <f t="shared" si="29"/>
        <v>0</v>
      </c>
      <c r="BL178" s="18" t="s">
        <v>298</v>
      </c>
      <c r="BM178" s="157" t="s">
        <v>733</v>
      </c>
    </row>
    <row r="179" spans="1:65" s="2" customFormat="1" ht="14.45" customHeight="1">
      <c r="A179" s="33"/>
      <c r="B179" s="145"/>
      <c r="C179" s="146" t="s">
        <v>486</v>
      </c>
      <c r="D179" s="146" t="s">
        <v>186</v>
      </c>
      <c r="E179" s="147" t="s">
        <v>1191</v>
      </c>
      <c r="F179" s="148" t="s">
        <v>1192</v>
      </c>
      <c r="G179" s="149" t="s">
        <v>215</v>
      </c>
      <c r="H179" s="150">
        <v>7</v>
      </c>
      <c r="I179" s="151"/>
      <c r="J179" s="152">
        <f t="shared" si="20"/>
        <v>0</v>
      </c>
      <c r="K179" s="148" t="s">
        <v>1</v>
      </c>
      <c r="L179" s="34"/>
      <c r="M179" s="153" t="s">
        <v>1</v>
      </c>
      <c r="N179" s="154" t="s">
        <v>42</v>
      </c>
      <c r="O179" s="59"/>
      <c r="P179" s="155">
        <f t="shared" si="21"/>
        <v>0</v>
      </c>
      <c r="Q179" s="155">
        <v>0</v>
      </c>
      <c r="R179" s="155">
        <f t="shared" si="22"/>
        <v>0</v>
      </c>
      <c r="S179" s="155">
        <v>0</v>
      </c>
      <c r="T179" s="156">
        <f t="shared" si="2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7" t="s">
        <v>298</v>
      </c>
      <c r="AT179" s="157" t="s">
        <v>186</v>
      </c>
      <c r="AU179" s="157" t="s">
        <v>85</v>
      </c>
      <c r="AY179" s="18" t="s">
        <v>184</v>
      </c>
      <c r="BE179" s="158">
        <f t="shared" si="24"/>
        <v>0</v>
      </c>
      <c r="BF179" s="158">
        <f t="shared" si="25"/>
        <v>0</v>
      </c>
      <c r="BG179" s="158">
        <f t="shared" si="26"/>
        <v>0</v>
      </c>
      <c r="BH179" s="158">
        <f t="shared" si="27"/>
        <v>0</v>
      </c>
      <c r="BI179" s="158">
        <f t="shared" si="28"/>
        <v>0</v>
      </c>
      <c r="BJ179" s="18" t="s">
        <v>8</v>
      </c>
      <c r="BK179" s="158">
        <f t="shared" si="29"/>
        <v>0</v>
      </c>
      <c r="BL179" s="18" t="s">
        <v>298</v>
      </c>
      <c r="BM179" s="157" t="s">
        <v>741</v>
      </c>
    </row>
    <row r="180" spans="1:65" s="2" customFormat="1" ht="24.2" customHeight="1">
      <c r="A180" s="33"/>
      <c r="B180" s="145"/>
      <c r="C180" s="146" t="s">
        <v>490</v>
      </c>
      <c r="D180" s="146" t="s">
        <v>186</v>
      </c>
      <c r="E180" s="147" t="s">
        <v>1193</v>
      </c>
      <c r="F180" s="148" t="s">
        <v>1194</v>
      </c>
      <c r="G180" s="149" t="s">
        <v>199</v>
      </c>
      <c r="H180" s="150">
        <v>0.54800000000000004</v>
      </c>
      <c r="I180" s="151"/>
      <c r="J180" s="152">
        <f t="shared" si="20"/>
        <v>0</v>
      </c>
      <c r="K180" s="148" t="s">
        <v>1</v>
      </c>
      <c r="L180" s="34"/>
      <c r="M180" s="153" t="s">
        <v>1</v>
      </c>
      <c r="N180" s="154" t="s">
        <v>42</v>
      </c>
      <c r="O180" s="59"/>
      <c r="P180" s="155">
        <f t="shared" si="21"/>
        <v>0</v>
      </c>
      <c r="Q180" s="155">
        <v>0</v>
      </c>
      <c r="R180" s="155">
        <f t="shared" si="22"/>
        <v>0</v>
      </c>
      <c r="S180" s="155">
        <v>0</v>
      </c>
      <c r="T180" s="156">
        <f t="shared" si="2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7" t="s">
        <v>298</v>
      </c>
      <c r="AT180" s="157" t="s">
        <v>186</v>
      </c>
      <c r="AU180" s="157" t="s">
        <v>85</v>
      </c>
      <c r="AY180" s="18" t="s">
        <v>184</v>
      </c>
      <c r="BE180" s="158">
        <f t="shared" si="24"/>
        <v>0</v>
      </c>
      <c r="BF180" s="158">
        <f t="shared" si="25"/>
        <v>0</v>
      </c>
      <c r="BG180" s="158">
        <f t="shared" si="26"/>
        <v>0</v>
      </c>
      <c r="BH180" s="158">
        <f t="shared" si="27"/>
        <v>0</v>
      </c>
      <c r="BI180" s="158">
        <f t="shared" si="28"/>
        <v>0</v>
      </c>
      <c r="BJ180" s="18" t="s">
        <v>8</v>
      </c>
      <c r="BK180" s="158">
        <f t="shared" si="29"/>
        <v>0</v>
      </c>
      <c r="BL180" s="18" t="s">
        <v>298</v>
      </c>
      <c r="BM180" s="157" t="s">
        <v>753</v>
      </c>
    </row>
    <row r="181" spans="1:65" s="12" customFormat="1" ht="22.9" customHeight="1">
      <c r="B181" s="132"/>
      <c r="D181" s="133" t="s">
        <v>76</v>
      </c>
      <c r="E181" s="143" t="s">
        <v>1195</v>
      </c>
      <c r="F181" s="143" t="s">
        <v>1196</v>
      </c>
      <c r="I181" s="135"/>
      <c r="J181" s="144">
        <f>BK181</f>
        <v>0</v>
      </c>
      <c r="L181" s="132"/>
      <c r="M181" s="137"/>
      <c r="N181" s="138"/>
      <c r="O181" s="138"/>
      <c r="P181" s="139">
        <f>SUM(P182:P183)</f>
        <v>0</v>
      </c>
      <c r="Q181" s="138"/>
      <c r="R181" s="139">
        <f>SUM(R182:R183)</f>
        <v>0</v>
      </c>
      <c r="S181" s="138"/>
      <c r="T181" s="140">
        <f>SUM(T182:T183)</f>
        <v>0</v>
      </c>
      <c r="AR181" s="133" t="s">
        <v>85</v>
      </c>
      <c r="AT181" s="141" t="s">
        <v>76</v>
      </c>
      <c r="AU181" s="141" t="s">
        <v>8</v>
      </c>
      <c r="AY181" s="133" t="s">
        <v>184</v>
      </c>
      <c r="BK181" s="142">
        <f>SUM(BK182:BK183)</f>
        <v>0</v>
      </c>
    </row>
    <row r="182" spans="1:65" s="2" customFormat="1" ht="24.2" customHeight="1">
      <c r="A182" s="33"/>
      <c r="B182" s="145"/>
      <c r="C182" s="146" t="s">
        <v>495</v>
      </c>
      <c r="D182" s="146" t="s">
        <v>186</v>
      </c>
      <c r="E182" s="147" t="s">
        <v>1197</v>
      </c>
      <c r="F182" s="148" t="s">
        <v>1198</v>
      </c>
      <c r="G182" s="149" t="s">
        <v>1148</v>
      </c>
      <c r="H182" s="150">
        <v>7</v>
      </c>
      <c r="I182" s="151"/>
      <c r="J182" s="152">
        <f>ROUND(I182*H182,0)</f>
        <v>0</v>
      </c>
      <c r="K182" s="148" t="s">
        <v>1</v>
      </c>
      <c r="L182" s="34"/>
      <c r="M182" s="153" t="s">
        <v>1</v>
      </c>
      <c r="N182" s="154" t="s">
        <v>42</v>
      </c>
      <c r="O182" s="59"/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7" t="s">
        <v>298</v>
      </c>
      <c r="AT182" s="157" t="s">
        <v>186</v>
      </c>
      <c r="AU182" s="157" t="s">
        <v>85</v>
      </c>
      <c r="AY182" s="18" t="s">
        <v>184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</v>
      </c>
      <c r="BK182" s="158">
        <f>ROUND(I182*H182,0)</f>
        <v>0</v>
      </c>
      <c r="BL182" s="18" t="s">
        <v>298</v>
      </c>
      <c r="BM182" s="157" t="s">
        <v>763</v>
      </c>
    </row>
    <row r="183" spans="1:65" s="2" customFormat="1" ht="24.2" customHeight="1">
      <c r="A183" s="33"/>
      <c r="B183" s="145"/>
      <c r="C183" s="146" t="s">
        <v>499</v>
      </c>
      <c r="D183" s="146" t="s">
        <v>186</v>
      </c>
      <c r="E183" s="147" t="s">
        <v>1199</v>
      </c>
      <c r="F183" s="148" t="s">
        <v>1200</v>
      </c>
      <c r="G183" s="149" t="s">
        <v>199</v>
      </c>
      <c r="H183" s="150">
        <v>0.11700000000000001</v>
      </c>
      <c r="I183" s="151"/>
      <c r="J183" s="152">
        <f>ROUND(I183*H183,0)</f>
        <v>0</v>
      </c>
      <c r="K183" s="148" t="s">
        <v>1</v>
      </c>
      <c r="L183" s="34"/>
      <c r="M183" s="153" t="s">
        <v>1</v>
      </c>
      <c r="N183" s="154" t="s">
        <v>42</v>
      </c>
      <c r="O183" s="59"/>
      <c r="P183" s="155">
        <f>O183*H183</f>
        <v>0</v>
      </c>
      <c r="Q183" s="155">
        <v>0</v>
      </c>
      <c r="R183" s="155">
        <f>Q183*H183</f>
        <v>0</v>
      </c>
      <c r="S183" s="155">
        <v>0</v>
      </c>
      <c r="T183" s="15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7" t="s">
        <v>298</v>
      </c>
      <c r="AT183" s="157" t="s">
        <v>186</v>
      </c>
      <c r="AU183" s="157" t="s">
        <v>85</v>
      </c>
      <c r="AY183" s="18" t="s">
        <v>184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8" t="s">
        <v>8</v>
      </c>
      <c r="BK183" s="158">
        <f>ROUND(I183*H183,0)</f>
        <v>0</v>
      </c>
      <c r="BL183" s="18" t="s">
        <v>298</v>
      </c>
      <c r="BM183" s="157" t="s">
        <v>774</v>
      </c>
    </row>
    <row r="184" spans="1:65" s="12" customFormat="1" ht="25.9" customHeight="1">
      <c r="B184" s="132"/>
      <c r="D184" s="133" t="s">
        <v>76</v>
      </c>
      <c r="E184" s="134" t="s">
        <v>975</v>
      </c>
      <c r="F184" s="134" t="s">
        <v>976</v>
      </c>
      <c r="I184" s="135"/>
      <c r="J184" s="136">
        <f>BK184</f>
        <v>0</v>
      </c>
      <c r="L184" s="132"/>
      <c r="M184" s="137"/>
      <c r="N184" s="138"/>
      <c r="O184" s="138"/>
      <c r="P184" s="139">
        <f>P185</f>
        <v>0</v>
      </c>
      <c r="Q184" s="138"/>
      <c r="R184" s="139">
        <f>R185</f>
        <v>0</v>
      </c>
      <c r="S184" s="138"/>
      <c r="T184" s="140">
        <f>T185</f>
        <v>0</v>
      </c>
      <c r="AR184" s="133" t="s">
        <v>91</v>
      </c>
      <c r="AT184" s="141" t="s">
        <v>76</v>
      </c>
      <c r="AU184" s="141" t="s">
        <v>77</v>
      </c>
      <c r="AY184" s="133" t="s">
        <v>184</v>
      </c>
      <c r="BK184" s="142">
        <f>BK185</f>
        <v>0</v>
      </c>
    </row>
    <row r="185" spans="1:65" s="2" customFormat="1" ht="14.45" customHeight="1">
      <c r="A185" s="33"/>
      <c r="B185" s="145"/>
      <c r="C185" s="146" t="s">
        <v>505</v>
      </c>
      <c r="D185" s="146" t="s">
        <v>186</v>
      </c>
      <c r="E185" s="147" t="s">
        <v>1201</v>
      </c>
      <c r="F185" s="148" t="s">
        <v>1202</v>
      </c>
      <c r="G185" s="149" t="s">
        <v>980</v>
      </c>
      <c r="H185" s="150">
        <v>20</v>
      </c>
      <c r="I185" s="151"/>
      <c r="J185" s="152">
        <f>ROUND(I185*H185,0)</f>
        <v>0</v>
      </c>
      <c r="K185" s="148" t="s">
        <v>1</v>
      </c>
      <c r="L185" s="34"/>
      <c r="M185" s="153" t="s">
        <v>1</v>
      </c>
      <c r="N185" s="154" t="s">
        <v>42</v>
      </c>
      <c r="O185" s="59"/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7" t="s">
        <v>1203</v>
      </c>
      <c r="AT185" s="157" t="s">
        <v>186</v>
      </c>
      <c r="AU185" s="157" t="s">
        <v>8</v>
      </c>
      <c r="AY185" s="18" t="s">
        <v>184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</v>
      </c>
      <c r="BK185" s="158">
        <f>ROUND(I185*H185,0)</f>
        <v>0</v>
      </c>
      <c r="BL185" s="18" t="s">
        <v>1203</v>
      </c>
      <c r="BM185" s="157" t="s">
        <v>798</v>
      </c>
    </row>
    <row r="186" spans="1:65" s="12" customFormat="1" ht="25.9" customHeight="1">
      <c r="B186" s="132"/>
      <c r="D186" s="133" t="s">
        <v>76</v>
      </c>
      <c r="E186" s="134" t="s">
        <v>1204</v>
      </c>
      <c r="F186" s="134" t="s">
        <v>1205</v>
      </c>
      <c r="I186" s="135"/>
      <c r="J186" s="136">
        <f>BK186</f>
        <v>0</v>
      </c>
      <c r="L186" s="132"/>
      <c r="M186" s="137"/>
      <c r="N186" s="138"/>
      <c r="O186" s="138"/>
      <c r="P186" s="139">
        <f>P187</f>
        <v>0</v>
      </c>
      <c r="Q186" s="138"/>
      <c r="R186" s="139">
        <f>R187</f>
        <v>0</v>
      </c>
      <c r="S186" s="138"/>
      <c r="T186" s="140">
        <f>T187</f>
        <v>0</v>
      </c>
      <c r="AR186" s="133" t="s">
        <v>94</v>
      </c>
      <c r="AT186" s="141" t="s">
        <v>76</v>
      </c>
      <c r="AU186" s="141" t="s">
        <v>77</v>
      </c>
      <c r="AY186" s="133" t="s">
        <v>184</v>
      </c>
      <c r="BK186" s="142">
        <f>BK187</f>
        <v>0</v>
      </c>
    </row>
    <row r="187" spans="1:65" s="12" customFormat="1" ht="22.9" customHeight="1">
      <c r="B187" s="132"/>
      <c r="D187" s="133" t="s">
        <v>76</v>
      </c>
      <c r="E187" s="143" t="s">
        <v>1206</v>
      </c>
      <c r="F187" s="143" t="s">
        <v>1207</v>
      </c>
      <c r="I187" s="135"/>
      <c r="J187" s="144">
        <f>BK187</f>
        <v>0</v>
      </c>
      <c r="L187" s="132"/>
      <c r="M187" s="137"/>
      <c r="N187" s="138"/>
      <c r="O187" s="138"/>
      <c r="P187" s="139">
        <f>P188</f>
        <v>0</v>
      </c>
      <c r="Q187" s="138"/>
      <c r="R187" s="139">
        <f>R188</f>
        <v>0</v>
      </c>
      <c r="S187" s="138"/>
      <c r="T187" s="140">
        <f>T188</f>
        <v>0</v>
      </c>
      <c r="AR187" s="133" t="s">
        <v>94</v>
      </c>
      <c r="AT187" s="141" t="s">
        <v>76</v>
      </c>
      <c r="AU187" s="141" t="s">
        <v>8</v>
      </c>
      <c r="AY187" s="133" t="s">
        <v>184</v>
      </c>
      <c r="BK187" s="142">
        <f>BK188</f>
        <v>0</v>
      </c>
    </row>
    <row r="188" spans="1:65" s="2" customFormat="1" ht="14.45" customHeight="1">
      <c r="A188" s="33"/>
      <c r="B188" s="145"/>
      <c r="C188" s="146" t="s">
        <v>518</v>
      </c>
      <c r="D188" s="146" t="s">
        <v>186</v>
      </c>
      <c r="E188" s="147" t="s">
        <v>1208</v>
      </c>
      <c r="F188" s="148" t="s">
        <v>1209</v>
      </c>
      <c r="G188" s="149" t="s">
        <v>1210</v>
      </c>
      <c r="H188" s="150">
        <v>2</v>
      </c>
      <c r="I188" s="151"/>
      <c r="J188" s="152">
        <f>ROUND(I188*H188,0)</f>
        <v>0</v>
      </c>
      <c r="K188" s="148" t="s">
        <v>1</v>
      </c>
      <c r="L188" s="34"/>
      <c r="M188" s="209" t="s">
        <v>1</v>
      </c>
      <c r="N188" s="210" t="s">
        <v>42</v>
      </c>
      <c r="O188" s="206"/>
      <c r="P188" s="207">
        <f>O188*H188</f>
        <v>0</v>
      </c>
      <c r="Q188" s="207">
        <v>0</v>
      </c>
      <c r="R188" s="207">
        <f>Q188*H188</f>
        <v>0</v>
      </c>
      <c r="S188" s="207">
        <v>0</v>
      </c>
      <c r="T188" s="208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7" t="s">
        <v>91</v>
      </c>
      <c r="AT188" s="157" t="s">
        <v>186</v>
      </c>
      <c r="AU188" s="157" t="s">
        <v>85</v>
      </c>
      <c r="AY188" s="18" t="s">
        <v>184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</v>
      </c>
      <c r="BK188" s="158">
        <f>ROUND(I188*H188,0)</f>
        <v>0</v>
      </c>
      <c r="BL188" s="18" t="s">
        <v>91</v>
      </c>
      <c r="BM188" s="157" t="s">
        <v>808</v>
      </c>
    </row>
    <row r="189" spans="1:65" s="2" customFormat="1" ht="6.95" customHeight="1">
      <c r="A189" s="33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34"/>
      <c r="M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</row>
  </sheetData>
  <autoFilter ref="C123:K188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96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104</v>
      </c>
      <c r="L4" s="21"/>
      <c r="M4" s="95" t="s">
        <v>11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258" t="str">
        <f>'Rekapitulace stavby'!K6</f>
        <v>Stavební úpravy 2.n.p. budovy SPOŠ D.K.n.L.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113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9" t="s">
        <v>1211</v>
      </c>
      <c r="F9" s="260"/>
      <c r="G9" s="260"/>
      <c r="H9" s="26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19</v>
      </c>
      <c r="E11" s="33"/>
      <c r="F11" s="26" t="s">
        <v>1</v>
      </c>
      <c r="G11" s="33"/>
      <c r="H11" s="33"/>
      <c r="I11" s="28" t="s">
        <v>20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21</v>
      </c>
      <c r="E12" s="33"/>
      <c r="F12" s="26" t="s">
        <v>1077</v>
      </c>
      <c r="G12" s="33"/>
      <c r="H12" s="33"/>
      <c r="I12" s="28" t="s">
        <v>23</v>
      </c>
      <c r="J12" s="56" t="str">
        <f>'Rekapitulace stavby'!AN8</f>
        <v>4. 1. 2021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>SPOŠ Dvůr Králové n.L., El. Krásnohorské 2069</v>
      </c>
      <c r="F15" s="33"/>
      <c r="G15" s="33"/>
      <c r="H15" s="33"/>
      <c r="I15" s="28" t="s">
        <v>28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1" t="str">
        <f>'Rekapitulace stavby'!E14</f>
        <v>Vyplň údaj</v>
      </c>
      <c r="F18" s="241"/>
      <c r="G18" s="241"/>
      <c r="H18" s="241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26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>Projektis spol. s r.o., Legionářská 562, D.K.n.L.</v>
      </c>
      <c r="F21" s="33"/>
      <c r="G21" s="33"/>
      <c r="H21" s="33"/>
      <c r="I21" s="28" t="s">
        <v>28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34</v>
      </c>
      <c r="E23" s="33"/>
      <c r="F23" s="33"/>
      <c r="G23" s="33"/>
      <c r="H23" s="33"/>
      <c r="I23" s="28" t="s">
        <v>26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>ing. V. Švehla</v>
      </c>
      <c r="F24" s="33"/>
      <c r="G24" s="33"/>
      <c r="H24" s="33"/>
      <c r="I24" s="28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6"/>
      <c r="B27" s="97"/>
      <c r="C27" s="96"/>
      <c r="D27" s="96"/>
      <c r="E27" s="246" t="s">
        <v>1</v>
      </c>
      <c r="F27" s="246"/>
      <c r="G27" s="246"/>
      <c r="H27" s="246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9" t="s">
        <v>37</v>
      </c>
      <c r="E30" s="33"/>
      <c r="F30" s="33"/>
      <c r="G30" s="33"/>
      <c r="H30" s="33"/>
      <c r="I30" s="33"/>
      <c r="J30" s="72">
        <f>ROUND(J124, 0)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39</v>
      </c>
      <c r="G32" s="33"/>
      <c r="H32" s="33"/>
      <c r="I32" s="37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0" t="s">
        <v>41</v>
      </c>
      <c r="E33" s="28" t="s">
        <v>42</v>
      </c>
      <c r="F33" s="101">
        <f>ROUND((SUM(BE124:BE162)),  0)</f>
        <v>0</v>
      </c>
      <c r="G33" s="33"/>
      <c r="H33" s="33"/>
      <c r="I33" s="102">
        <v>0.21</v>
      </c>
      <c r="J33" s="101">
        <f>ROUND(((SUM(BE124:BE162))*I33),  0)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43</v>
      </c>
      <c r="F34" s="101">
        <f>ROUND((SUM(BF124:BF162)),  0)</f>
        <v>0</v>
      </c>
      <c r="G34" s="33"/>
      <c r="H34" s="33"/>
      <c r="I34" s="102">
        <v>0.15</v>
      </c>
      <c r="J34" s="101">
        <f>ROUND(((SUM(BF124:BF162))*I34),  0)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44</v>
      </c>
      <c r="F35" s="101">
        <f>ROUND((SUM(BG124:BG162)),  0)</f>
        <v>0</v>
      </c>
      <c r="G35" s="33"/>
      <c r="H35" s="33"/>
      <c r="I35" s="102">
        <v>0.21</v>
      </c>
      <c r="J35" s="101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45</v>
      </c>
      <c r="F36" s="101">
        <f>ROUND((SUM(BH124:BH162)),  0)</f>
        <v>0</v>
      </c>
      <c r="G36" s="33"/>
      <c r="H36" s="33"/>
      <c r="I36" s="102">
        <v>0.15</v>
      </c>
      <c r="J36" s="101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1">
        <f>ROUND((SUM(BI124:BI162)),  0)</f>
        <v>0</v>
      </c>
      <c r="G37" s="33"/>
      <c r="H37" s="33"/>
      <c r="I37" s="102">
        <v>0</v>
      </c>
      <c r="J37" s="101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04" t="s">
        <v>47</v>
      </c>
      <c r="E39" s="61"/>
      <c r="F39" s="61"/>
      <c r="G39" s="105" t="s">
        <v>48</v>
      </c>
      <c r="H39" s="106" t="s">
        <v>49</v>
      </c>
      <c r="I39" s="61"/>
      <c r="J39" s="107">
        <f>SUM(J30:J37)</f>
        <v>0</v>
      </c>
      <c r="K39" s="108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50</v>
      </c>
      <c r="E50" s="45"/>
      <c r="F50" s="45"/>
      <c r="G50" s="44" t="s">
        <v>51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52</v>
      </c>
      <c r="E61" s="36"/>
      <c r="F61" s="109" t="s">
        <v>53</v>
      </c>
      <c r="G61" s="46" t="s">
        <v>52</v>
      </c>
      <c r="H61" s="36"/>
      <c r="I61" s="36"/>
      <c r="J61" s="110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52</v>
      </c>
      <c r="E76" s="36"/>
      <c r="F76" s="109" t="s">
        <v>53</v>
      </c>
      <c r="G76" s="46" t="s">
        <v>52</v>
      </c>
      <c r="H76" s="36"/>
      <c r="I76" s="36"/>
      <c r="J76" s="110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144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Stavební úpravy 2.n.p. budovy SPOŠ D.K.n.L.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9" t="str">
        <f>E9</f>
        <v>5 - Vytápění</v>
      </c>
      <c r="F87" s="260"/>
      <c r="G87" s="260"/>
      <c r="H87" s="26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3"/>
      <c r="E89" s="33"/>
      <c r="F89" s="26" t="str">
        <f>F12</f>
        <v xml:space="preserve"> </v>
      </c>
      <c r="G89" s="33"/>
      <c r="H89" s="33"/>
      <c r="I89" s="28" t="s">
        <v>23</v>
      </c>
      <c r="J89" s="56" t="str">
        <f>IF(J12="","",J12)</f>
        <v>4. 1. 2021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8" t="s">
        <v>25</v>
      </c>
      <c r="D91" s="33"/>
      <c r="E91" s="33"/>
      <c r="F91" s="26" t="str">
        <f>E15</f>
        <v>SPOŠ Dvůr Králové n.L., El. Krásnohorské 2069</v>
      </c>
      <c r="G91" s="33"/>
      <c r="H91" s="33"/>
      <c r="I91" s="28" t="s">
        <v>31</v>
      </c>
      <c r="J91" s="31" t="str">
        <f>E21</f>
        <v>Projektis spol. s r.o., Legionářská 562, D.K.n.L.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28" t="s">
        <v>34</v>
      </c>
      <c r="J92" s="31" t="str">
        <f>E24</f>
        <v>ing. V. Švehla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1" t="s">
        <v>145</v>
      </c>
      <c r="D94" s="103"/>
      <c r="E94" s="103"/>
      <c r="F94" s="103"/>
      <c r="G94" s="103"/>
      <c r="H94" s="103"/>
      <c r="I94" s="103"/>
      <c r="J94" s="112" t="s">
        <v>146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3" t="s">
        <v>147</v>
      </c>
      <c r="D96" s="33"/>
      <c r="E96" s="33"/>
      <c r="F96" s="33"/>
      <c r="G96" s="33"/>
      <c r="H96" s="33"/>
      <c r="I96" s="33"/>
      <c r="J96" s="72">
        <f>J124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148</v>
      </c>
    </row>
    <row r="97" spans="1:31" s="9" customFormat="1" ht="24.95" customHeight="1">
      <c r="B97" s="114"/>
      <c r="D97" s="115" t="s">
        <v>156</v>
      </c>
      <c r="E97" s="116"/>
      <c r="F97" s="116"/>
      <c r="G97" s="116"/>
      <c r="H97" s="116"/>
      <c r="I97" s="116"/>
      <c r="J97" s="117">
        <f>J125</f>
        <v>0</v>
      </c>
      <c r="L97" s="114"/>
    </row>
    <row r="98" spans="1:31" s="10" customFormat="1" ht="19.899999999999999" customHeight="1">
      <c r="B98" s="118"/>
      <c r="D98" s="119" t="s">
        <v>1212</v>
      </c>
      <c r="E98" s="120"/>
      <c r="F98" s="120"/>
      <c r="G98" s="120"/>
      <c r="H98" s="120"/>
      <c r="I98" s="120"/>
      <c r="J98" s="121">
        <f>J126</f>
        <v>0</v>
      </c>
      <c r="L98" s="118"/>
    </row>
    <row r="99" spans="1:31" s="10" customFormat="1" ht="19.899999999999999" customHeight="1">
      <c r="B99" s="118"/>
      <c r="D99" s="119" t="s">
        <v>1213</v>
      </c>
      <c r="E99" s="120"/>
      <c r="F99" s="120"/>
      <c r="G99" s="120"/>
      <c r="H99" s="120"/>
      <c r="I99" s="120"/>
      <c r="J99" s="121">
        <f>J137</f>
        <v>0</v>
      </c>
      <c r="L99" s="118"/>
    </row>
    <row r="100" spans="1:31" s="10" customFormat="1" ht="19.899999999999999" customHeight="1">
      <c r="B100" s="118"/>
      <c r="D100" s="119" t="s">
        <v>1214</v>
      </c>
      <c r="E100" s="120"/>
      <c r="F100" s="120"/>
      <c r="G100" s="120"/>
      <c r="H100" s="120"/>
      <c r="I100" s="120"/>
      <c r="J100" s="121">
        <f>J143</f>
        <v>0</v>
      </c>
      <c r="L100" s="118"/>
    </row>
    <row r="101" spans="1:31" s="10" customFormat="1" ht="19.899999999999999" customHeight="1">
      <c r="B101" s="118"/>
      <c r="D101" s="119" t="s">
        <v>166</v>
      </c>
      <c r="E101" s="120"/>
      <c r="F101" s="120"/>
      <c r="G101" s="120"/>
      <c r="H101" s="120"/>
      <c r="I101" s="120"/>
      <c r="J101" s="121">
        <f>J155</f>
        <v>0</v>
      </c>
      <c r="L101" s="118"/>
    </row>
    <row r="102" spans="1:31" s="9" customFormat="1" ht="24.95" customHeight="1">
      <c r="B102" s="114"/>
      <c r="D102" s="115" t="s">
        <v>168</v>
      </c>
      <c r="E102" s="116"/>
      <c r="F102" s="116"/>
      <c r="G102" s="116"/>
      <c r="H102" s="116"/>
      <c r="I102" s="116"/>
      <c r="J102" s="117">
        <f>J158</f>
        <v>0</v>
      </c>
      <c r="L102" s="114"/>
    </row>
    <row r="103" spans="1:31" s="9" customFormat="1" ht="24.95" customHeight="1">
      <c r="B103" s="114"/>
      <c r="D103" s="115" t="s">
        <v>1082</v>
      </c>
      <c r="E103" s="116"/>
      <c r="F103" s="116"/>
      <c r="G103" s="116"/>
      <c r="H103" s="116"/>
      <c r="I103" s="116"/>
      <c r="J103" s="117">
        <f>J160</f>
        <v>0</v>
      </c>
      <c r="L103" s="114"/>
    </row>
    <row r="104" spans="1:31" s="10" customFormat="1" ht="19.899999999999999" customHeight="1">
      <c r="B104" s="118"/>
      <c r="D104" s="119" t="s">
        <v>1083</v>
      </c>
      <c r="E104" s="120"/>
      <c r="F104" s="120"/>
      <c r="G104" s="120"/>
      <c r="H104" s="120"/>
      <c r="I104" s="120"/>
      <c r="J104" s="121">
        <f>J161</f>
        <v>0</v>
      </c>
      <c r="L104" s="118"/>
    </row>
    <row r="105" spans="1:31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169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17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58" t="str">
        <f>E7</f>
        <v>Stavební úpravy 2.n.p. budovy SPOŠ D.K.n.L.</v>
      </c>
      <c r="F114" s="259"/>
      <c r="G114" s="259"/>
      <c r="H114" s="259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113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19" t="str">
        <f>E9</f>
        <v>5 - Vytápění</v>
      </c>
      <c r="F116" s="260"/>
      <c r="G116" s="260"/>
      <c r="H116" s="260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21</v>
      </c>
      <c r="D118" s="33"/>
      <c r="E118" s="33"/>
      <c r="F118" s="26" t="str">
        <f>F12</f>
        <v xml:space="preserve"> </v>
      </c>
      <c r="G118" s="33"/>
      <c r="H118" s="33"/>
      <c r="I118" s="28" t="s">
        <v>23</v>
      </c>
      <c r="J118" s="56" t="str">
        <f>IF(J12="","",J12)</f>
        <v>4. 1. 2021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40.15" customHeight="1">
      <c r="A120" s="33"/>
      <c r="B120" s="34"/>
      <c r="C120" s="28" t="s">
        <v>25</v>
      </c>
      <c r="D120" s="33"/>
      <c r="E120" s="33"/>
      <c r="F120" s="26" t="str">
        <f>E15</f>
        <v>SPOŠ Dvůr Králové n.L., El. Krásnohorské 2069</v>
      </c>
      <c r="G120" s="33"/>
      <c r="H120" s="33"/>
      <c r="I120" s="28" t="s">
        <v>31</v>
      </c>
      <c r="J120" s="31" t="str">
        <f>E21</f>
        <v>Projektis spol. s r.o., Legionářská 562, D.K.n.L.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29</v>
      </c>
      <c r="D121" s="33"/>
      <c r="E121" s="33"/>
      <c r="F121" s="26" t="str">
        <f>IF(E18="","",E18)</f>
        <v>Vyplň údaj</v>
      </c>
      <c r="G121" s="33"/>
      <c r="H121" s="33"/>
      <c r="I121" s="28" t="s">
        <v>34</v>
      </c>
      <c r="J121" s="31" t="str">
        <f>E24</f>
        <v>ing. V. Švehla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22"/>
      <c r="B123" s="123"/>
      <c r="C123" s="124" t="s">
        <v>170</v>
      </c>
      <c r="D123" s="125" t="s">
        <v>62</v>
      </c>
      <c r="E123" s="125" t="s">
        <v>58</v>
      </c>
      <c r="F123" s="125" t="s">
        <v>59</v>
      </c>
      <c r="G123" s="125" t="s">
        <v>171</v>
      </c>
      <c r="H123" s="125" t="s">
        <v>172</v>
      </c>
      <c r="I123" s="125" t="s">
        <v>173</v>
      </c>
      <c r="J123" s="125" t="s">
        <v>146</v>
      </c>
      <c r="K123" s="126" t="s">
        <v>174</v>
      </c>
      <c r="L123" s="127"/>
      <c r="M123" s="63" t="s">
        <v>1</v>
      </c>
      <c r="N123" s="64" t="s">
        <v>41</v>
      </c>
      <c r="O123" s="64" t="s">
        <v>175</v>
      </c>
      <c r="P123" s="64" t="s">
        <v>176</v>
      </c>
      <c r="Q123" s="64" t="s">
        <v>177</v>
      </c>
      <c r="R123" s="64" t="s">
        <v>178</v>
      </c>
      <c r="S123" s="64" t="s">
        <v>179</v>
      </c>
      <c r="T123" s="65" t="s">
        <v>180</v>
      </c>
      <c r="U123" s="122"/>
      <c r="V123" s="122"/>
      <c r="W123" s="122"/>
      <c r="X123" s="122"/>
      <c r="Y123" s="122"/>
      <c r="Z123" s="122"/>
      <c r="AA123" s="122"/>
      <c r="AB123" s="122"/>
      <c r="AC123" s="122"/>
      <c r="AD123" s="122"/>
      <c r="AE123" s="122"/>
    </row>
    <row r="124" spans="1:65" s="2" customFormat="1" ht="22.9" customHeight="1">
      <c r="A124" s="33"/>
      <c r="B124" s="34"/>
      <c r="C124" s="70" t="s">
        <v>181</v>
      </c>
      <c r="D124" s="33"/>
      <c r="E124" s="33"/>
      <c r="F124" s="33"/>
      <c r="G124" s="33"/>
      <c r="H124" s="33"/>
      <c r="I124" s="33"/>
      <c r="J124" s="128">
        <f>BK124</f>
        <v>0</v>
      </c>
      <c r="K124" s="33"/>
      <c r="L124" s="34"/>
      <c r="M124" s="66"/>
      <c r="N124" s="57"/>
      <c r="O124" s="67"/>
      <c r="P124" s="129">
        <f>P125+P158+P160</f>
        <v>0</v>
      </c>
      <c r="Q124" s="67"/>
      <c r="R124" s="129">
        <f>R125+R158+R160</f>
        <v>0</v>
      </c>
      <c r="S124" s="67"/>
      <c r="T124" s="130">
        <f>T125+T158+T160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76</v>
      </c>
      <c r="AU124" s="18" t="s">
        <v>148</v>
      </c>
      <c r="BK124" s="131">
        <f>BK125+BK158+BK160</f>
        <v>0</v>
      </c>
    </row>
    <row r="125" spans="1:65" s="12" customFormat="1" ht="25.9" customHeight="1">
      <c r="B125" s="132"/>
      <c r="D125" s="133" t="s">
        <v>76</v>
      </c>
      <c r="E125" s="134" t="s">
        <v>418</v>
      </c>
      <c r="F125" s="134" t="s">
        <v>419</v>
      </c>
      <c r="I125" s="135"/>
      <c r="J125" s="136">
        <f>BK125</f>
        <v>0</v>
      </c>
      <c r="L125" s="132"/>
      <c r="M125" s="137"/>
      <c r="N125" s="138"/>
      <c r="O125" s="138"/>
      <c r="P125" s="139">
        <f>P126+P137+P143+P155</f>
        <v>0</v>
      </c>
      <c r="Q125" s="138"/>
      <c r="R125" s="139">
        <f>R126+R137+R143+R155</f>
        <v>0</v>
      </c>
      <c r="S125" s="138"/>
      <c r="T125" s="140">
        <f>T126+T137+T143+T155</f>
        <v>0</v>
      </c>
      <c r="AR125" s="133" t="s">
        <v>85</v>
      </c>
      <c r="AT125" s="141" t="s">
        <v>76</v>
      </c>
      <c r="AU125" s="141" t="s">
        <v>77</v>
      </c>
      <c r="AY125" s="133" t="s">
        <v>184</v>
      </c>
      <c r="BK125" s="142">
        <f>BK126+BK137+BK143+BK155</f>
        <v>0</v>
      </c>
    </row>
    <row r="126" spans="1:65" s="12" customFormat="1" ht="22.9" customHeight="1">
      <c r="B126" s="132"/>
      <c r="D126" s="133" t="s">
        <v>76</v>
      </c>
      <c r="E126" s="143" t="s">
        <v>1215</v>
      </c>
      <c r="F126" s="143" t="s">
        <v>1216</v>
      </c>
      <c r="I126" s="135"/>
      <c r="J126" s="144">
        <f>BK126</f>
        <v>0</v>
      </c>
      <c r="L126" s="132"/>
      <c r="M126" s="137"/>
      <c r="N126" s="138"/>
      <c r="O126" s="138"/>
      <c r="P126" s="139">
        <f>SUM(P127:P136)</f>
        <v>0</v>
      </c>
      <c r="Q126" s="138"/>
      <c r="R126" s="139">
        <f>SUM(R127:R136)</f>
        <v>0</v>
      </c>
      <c r="S126" s="138"/>
      <c r="T126" s="140">
        <f>SUM(T127:T136)</f>
        <v>0</v>
      </c>
      <c r="AR126" s="133" t="s">
        <v>85</v>
      </c>
      <c r="AT126" s="141" t="s">
        <v>76</v>
      </c>
      <c r="AU126" s="141" t="s">
        <v>8</v>
      </c>
      <c r="AY126" s="133" t="s">
        <v>184</v>
      </c>
      <c r="BK126" s="142">
        <f>SUM(BK127:BK136)</f>
        <v>0</v>
      </c>
    </row>
    <row r="127" spans="1:65" s="2" customFormat="1" ht="24.2" customHeight="1">
      <c r="A127" s="33"/>
      <c r="B127" s="145"/>
      <c r="C127" s="146" t="s">
        <v>8</v>
      </c>
      <c r="D127" s="146" t="s">
        <v>186</v>
      </c>
      <c r="E127" s="147" t="s">
        <v>1217</v>
      </c>
      <c r="F127" s="148" t="s">
        <v>1218</v>
      </c>
      <c r="G127" s="149" t="s">
        <v>209</v>
      </c>
      <c r="H127" s="150">
        <v>70</v>
      </c>
      <c r="I127" s="151"/>
      <c r="J127" s="152">
        <f t="shared" ref="J127:J136" si="0">ROUND(I127*H127,0)</f>
        <v>0</v>
      </c>
      <c r="K127" s="148" t="s">
        <v>1</v>
      </c>
      <c r="L127" s="34"/>
      <c r="M127" s="153" t="s">
        <v>1</v>
      </c>
      <c r="N127" s="154" t="s">
        <v>42</v>
      </c>
      <c r="O127" s="59"/>
      <c r="P127" s="155">
        <f t="shared" ref="P127:P136" si="1">O127*H127</f>
        <v>0</v>
      </c>
      <c r="Q127" s="155">
        <v>0</v>
      </c>
      <c r="R127" s="155">
        <f t="shared" ref="R127:R136" si="2">Q127*H127</f>
        <v>0</v>
      </c>
      <c r="S127" s="155">
        <v>0</v>
      </c>
      <c r="T127" s="156">
        <f t="shared" ref="T127:T136" si="3"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298</v>
      </c>
      <c r="AT127" s="157" t="s">
        <v>186</v>
      </c>
      <c r="AU127" s="157" t="s">
        <v>85</v>
      </c>
      <c r="AY127" s="18" t="s">
        <v>184</v>
      </c>
      <c r="BE127" s="158">
        <f t="shared" ref="BE127:BE136" si="4">IF(N127="základní",J127,0)</f>
        <v>0</v>
      </c>
      <c r="BF127" s="158">
        <f t="shared" ref="BF127:BF136" si="5">IF(N127="snížená",J127,0)</f>
        <v>0</v>
      </c>
      <c r="BG127" s="158">
        <f t="shared" ref="BG127:BG136" si="6">IF(N127="zákl. přenesená",J127,0)</f>
        <v>0</v>
      </c>
      <c r="BH127" s="158">
        <f t="shared" ref="BH127:BH136" si="7">IF(N127="sníž. přenesená",J127,0)</f>
        <v>0</v>
      </c>
      <c r="BI127" s="158">
        <f t="shared" ref="BI127:BI136" si="8">IF(N127="nulová",J127,0)</f>
        <v>0</v>
      </c>
      <c r="BJ127" s="18" t="s">
        <v>8</v>
      </c>
      <c r="BK127" s="158">
        <f t="shared" ref="BK127:BK136" si="9">ROUND(I127*H127,0)</f>
        <v>0</v>
      </c>
      <c r="BL127" s="18" t="s">
        <v>298</v>
      </c>
      <c r="BM127" s="157" t="s">
        <v>85</v>
      </c>
    </row>
    <row r="128" spans="1:65" s="2" customFormat="1" ht="24.2" customHeight="1">
      <c r="A128" s="33"/>
      <c r="B128" s="145"/>
      <c r="C128" s="146" t="s">
        <v>85</v>
      </c>
      <c r="D128" s="146" t="s">
        <v>186</v>
      </c>
      <c r="E128" s="147" t="s">
        <v>1219</v>
      </c>
      <c r="F128" s="148" t="s">
        <v>1220</v>
      </c>
      <c r="G128" s="149" t="s">
        <v>209</v>
      </c>
      <c r="H128" s="150">
        <v>30</v>
      </c>
      <c r="I128" s="151"/>
      <c r="J128" s="152">
        <f t="shared" si="0"/>
        <v>0</v>
      </c>
      <c r="K128" s="148" t="s">
        <v>1</v>
      </c>
      <c r="L128" s="34"/>
      <c r="M128" s="153" t="s">
        <v>1</v>
      </c>
      <c r="N128" s="154" t="s">
        <v>42</v>
      </c>
      <c r="O128" s="59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298</v>
      </c>
      <c r="AT128" s="157" t="s">
        <v>186</v>
      </c>
      <c r="AU128" s="157" t="s">
        <v>85</v>
      </c>
      <c r="AY128" s="18" t="s">
        <v>184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8" t="s">
        <v>8</v>
      </c>
      <c r="BK128" s="158">
        <f t="shared" si="9"/>
        <v>0</v>
      </c>
      <c r="BL128" s="18" t="s">
        <v>298</v>
      </c>
      <c r="BM128" s="157" t="s">
        <v>91</v>
      </c>
    </row>
    <row r="129" spans="1:65" s="2" customFormat="1" ht="24.2" customHeight="1">
      <c r="A129" s="33"/>
      <c r="B129" s="145"/>
      <c r="C129" s="146" t="s">
        <v>88</v>
      </c>
      <c r="D129" s="146" t="s">
        <v>186</v>
      </c>
      <c r="E129" s="147" t="s">
        <v>1221</v>
      </c>
      <c r="F129" s="148" t="s">
        <v>1222</v>
      </c>
      <c r="G129" s="149" t="s">
        <v>209</v>
      </c>
      <c r="H129" s="150">
        <v>30</v>
      </c>
      <c r="I129" s="151"/>
      <c r="J129" s="152">
        <f t="shared" si="0"/>
        <v>0</v>
      </c>
      <c r="K129" s="148" t="s">
        <v>1</v>
      </c>
      <c r="L129" s="34"/>
      <c r="M129" s="153" t="s">
        <v>1</v>
      </c>
      <c r="N129" s="154" t="s">
        <v>42</v>
      </c>
      <c r="O129" s="59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298</v>
      </c>
      <c r="AT129" s="157" t="s">
        <v>186</v>
      </c>
      <c r="AU129" s="157" t="s">
        <v>85</v>
      </c>
      <c r="AY129" s="18" t="s">
        <v>184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8</v>
      </c>
      <c r="BK129" s="158">
        <f t="shared" si="9"/>
        <v>0</v>
      </c>
      <c r="BL129" s="18" t="s">
        <v>298</v>
      </c>
      <c r="BM129" s="157" t="s">
        <v>97</v>
      </c>
    </row>
    <row r="130" spans="1:65" s="2" customFormat="1" ht="24.2" customHeight="1">
      <c r="A130" s="33"/>
      <c r="B130" s="145"/>
      <c r="C130" s="146" t="s">
        <v>91</v>
      </c>
      <c r="D130" s="146" t="s">
        <v>186</v>
      </c>
      <c r="E130" s="147" t="s">
        <v>1223</v>
      </c>
      <c r="F130" s="148" t="s">
        <v>1224</v>
      </c>
      <c r="G130" s="149" t="s">
        <v>215</v>
      </c>
      <c r="H130" s="150">
        <v>16</v>
      </c>
      <c r="I130" s="151"/>
      <c r="J130" s="152">
        <f t="shared" si="0"/>
        <v>0</v>
      </c>
      <c r="K130" s="148" t="s">
        <v>1</v>
      </c>
      <c r="L130" s="34"/>
      <c r="M130" s="153" t="s">
        <v>1</v>
      </c>
      <c r="N130" s="154" t="s">
        <v>42</v>
      </c>
      <c r="O130" s="59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298</v>
      </c>
      <c r="AT130" s="157" t="s">
        <v>186</v>
      </c>
      <c r="AU130" s="157" t="s">
        <v>85</v>
      </c>
      <c r="AY130" s="18" t="s">
        <v>184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8</v>
      </c>
      <c r="BK130" s="158">
        <f t="shared" si="9"/>
        <v>0</v>
      </c>
      <c r="BL130" s="18" t="s">
        <v>298</v>
      </c>
      <c r="BM130" s="157" t="s">
        <v>227</v>
      </c>
    </row>
    <row r="131" spans="1:65" s="2" customFormat="1" ht="24.2" customHeight="1">
      <c r="A131" s="33"/>
      <c r="B131" s="145"/>
      <c r="C131" s="146" t="s">
        <v>94</v>
      </c>
      <c r="D131" s="146" t="s">
        <v>186</v>
      </c>
      <c r="E131" s="147" t="s">
        <v>1225</v>
      </c>
      <c r="F131" s="148" t="s">
        <v>1226</v>
      </c>
      <c r="G131" s="149" t="s">
        <v>215</v>
      </c>
      <c r="H131" s="150">
        <v>4</v>
      </c>
      <c r="I131" s="151"/>
      <c r="J131" s="152">
        <f t="shared" si="0"/>
        <v>0</v>
      </c>
      <c r="K131" s="148" t="s">
        <v>1</v>
      </c>
      <c r="L131" s="34"/>
      <c r="M131" s="153" t="s">
        <v>1</v>
      </c>
      <c r="N131" s="154" t="s">
        <v>42</v>
      </c>
      <c r="O131" s="59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298</v>
      </c>
      <c r="AT131" s="157" t="s">
        <v>186</v>
      </c>
      <c r="AU131" s="157" t="s">
        <v>85</v>
      </c>
      <c r="AY131" s="18" t="s">
        <v>184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8</v>
      </c>
      <c r="BK131" s="158">
        <f t="shared" si="9"/>
        <v>0</v>
      </c>
      <c r="BL131" s="18" t="s">
        <v>298</v>
      </c>
      <c r="BM131" s="157" t="s">
        <v>243</v>
      </c>
    </row>
    <row r="132" spans="1:65" s="2" customFormat="1" ht="14.45" customHeight="1">
      <c r="A132" s="33"/>
      <c r="B132" s="145"/>
      <c r="C132" s="146" t="s">
        <v>97</v>
      </c>
      <c r="D132" s="146" t="s">
        <v>186</v>
      </c>
      <c r="E132" s="147" t="s">
        <v>1227</v>
      </c>
      <c r="F132" s="148" t="s">
        <v>1228</v>
      </c>
      <c r="G132" s="149" t="s">
        <v>209</v>
      </c>
      <c r="H132" s="150">
        <v>130</v>
      </c>
      <c r="I132" s="151"/>
      <c r="J132" s="152">
        <f t="shared" si="0"/>
        <v>0</v>
      </c>
      <c r="K132" s="148" t="s">
        <v>1</v>
      </c>
      <c r="L132" s="34"/>
      <c r="M132" s="153" t="s">
        <v>1</v>
      </c>
      <c r="N132" s="154" t="s">
        <v>42</v>
      </c>
      <c r="O132" s="59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298</v>
      </c>
      <c r="AT132" s="157" t="s">
        <v>186</v>
      </c>
      <c r="AU132" s="157" t="s">
        <v>85</v>
      </c>
      <c r="AY132" s="18" t="s">
        <v>184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8" t="s">
        <v>8</v>
      </c>
      <c r="BK132" s="158">
        <f t="shared" si="9"/>
        <v>0</v>
      </c>
      <c r="BL132" s="18" t="s">
        <v>298</v>
      </c>
      <c r="BM132" s="157" t="s">
        <v>264</v>
      </c>
    </row>
    <row r="133" spans="1:65" s="2" customFormat="1" ht="24.2" customHeight="1">
      <c r="A133" s="33"/>
      <c r="B133" s="145"/>
      <c r="C133" s="146" t="s">
        <v>222</v>
      </c>
      <c r="D133" s="146" t="s">
        <v>186</v>
      </c>
      <c r="E133" s="147" t="s">
        <v>1229</v>
      </c>
      <c r="F133" s="148" t="s">
        <v>1230</v>
      </c>
      <c r="G133" s="149" t="s">
        <v>215</v>
      </c>
      <c r="H133" s="150">
        <v>8</v>
      </c>
      <c r="I133" s="151"/>
      <c r="J133" s="152">
        <f t="shared" si="0"/>
        <v>0</v>
      </c>
      <c r="K133" s="148" t="s">
        <v>1</v>
      </c>
      <c r="L133" s="34"/>
      <c r="M133" s="153" t="s">
        <v>1</v>
      </c>
      <c r="N133" s="154" t="s">
        <v>42</v>
      </c>
      <c r="O133" s="59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298</v>
      </c>
      <c r="AT133" s="157" t="s">
        <v>186</v>
      </c>
      <c r="AU133" s="157" t="s">
        <v>85</v>
      </c>
      <c r="AY133" s="18" t="s">
        <v>184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8" t="s">
        <v>8</v>
      </c>
      <c r="BK133" s="158">
        <f t="shared" si="9"/>
        <v>0</v>
      </c>
      <c r="BL133" s="18" t="s">
        <v>298</v>
      </c>
      <c r="BM133" s="157" t="s">
        <v>288</v>
      </c>
    </row>
    <row r="134" spans="1:65" s="2" customFormat="1" ht="24.2" customHeight="1">
      <c r="A134" s="33"/>
      <c r="B134" s="145"/>
      <c r="C134" s="146" t="s">
        <v>227</v>
      </c>
      <c r="D134" s="146" t="s">
        <v>186</v>
      </c>
      <c r="E134" s="147" t="s">
        <v>1231</v>
      </c>
      <c r="F134" s="148" t="s">
        <v>1232</v>
      </c>
      <c r="G134" s="149" t="s">
        <v>209</v>
      </c>
      <c r="H134" s="150">
        <v>70</v>
      </c>
      <c r="I134" s="151"/>
      <c r="J134" s="152">
        <f t="shared" si="0"/>
        <v>0</v>
      </c>
      <c r="K134" s="148" t="s">
        <v>1</v>
      </c>
      <c r="L134" s="34"/>
      <c r="M134" s="153" t="s">
        <v>1</v>
      </c>
      <c r="N134" s="154" t="s">
        <v>42</v>
      </c>
      <c r="O134" s="59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298</v>
      </c>
      <c r="AT134" s="157" t="s">
        <v>186</v>
      </c>
      <c r="AU134" s="157" t="s">
        <v>85</v>
      </c>
      <c r="AY134" s="18" t="s">
        <v>184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8" t="s">
        <v>8</v>
      </c>
      <c r="BK134" s="158">
        <f t="shared" si="9"/>
        <v>0</v>
      </c>
      <c r="BL134" s="18" t="s">
        <v>298</v>
      </c>
      <c r="BM134" s="157" t="s">
        <v>298</v>
      </c>
    </row>
    <row r="135" spans="1:65" s="2" customFormat="1" ht="24.2" customHeight="1">
      <c r="A135" s="33"/>
      <c r="B135" s="145"/>
      <c r="C135" s="146" t="s">
        <v>234</v>
      </c>
      <c r="D135" s="146" t="s">
        <v>186</v>
      </c>
      <c r="E135" s="147" t="s">
        <v>1233</v>
      </c>
      <c r="F135" s="148" t="s">
        <v>1234</v>
      </c>
      <c r="G135" s="149" t="s">
        <v>209</v>
      </c>
      <c r="H135" s="150">
        <v>60</v>
      </c>
      <c r="I135" s="151"/>
      <c r="J135" s="152">
        <f t="shared" si="0"/>
        <v>0</v>
      </c>
      <c r="K135" s="148" t="s">
        <v>1</v>
      </c>
      <c r="L135" s="34"/>
      <c r="M135" s="153" t="s">
        <v>1</v>
      </c>
      <c r="N135" s="154" t="s">
        <v>42</v>
      </c>
      <c r="O135" s="59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298</v>
      </c>
      <c r="AT135" s="157" t="s">
        <v>186</v>
      </c>
      <c r="AU135" s="157" t="s">
        <v>85</v>
      </c>
      <c r="AY135" s="18" t="s">
        <v>184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8" t="s">
        <v>8</v>
      </c>
      <c r="BK135" s="158">
        <f t="shared" si="9"/>
        <v>0</v>
      </c>
      <c r="BL135" s="18" t="s">
        <v>298</v>
      </c>
      <c r="BM135" s="157" t="s">
        <v>309</v>
      </c>
    </row>
    <row r="136" spans="1:65" s="2" customFormat="1" ht="24.2" customHeight="1">
      <c r="A136" s="33"/>
      <c r="B136" s="145"/>
      <c r="C136" s="146" t="s">
        <v>243</v>
      </c>
      <c r="D136" s="146" t="s">
        <v>186</v>
      </c>
      <c r="E136" s="147" t="s">
        <v>1235</v>
      </c>
      <c r="F136" s="148" t="s">
        <v>1236</v>
      </c>
      <c r="G136" s="149" t="s">
        <v>199</v>
      </c>
      <c r="H136" s="150">
        <v>0.10100000000000001</v>
      </c>
      <c r="I136" s="151"/>
      <c r="J136" s="152">
        <f t="shared" si="0"/>
        <v>0</v>
      </c>
      <c r="K136" s="148" t="s">
        <v>1</v>
      </c>
      <c r="L136" s="34"/>
      <c r="M136" s="153" t="s">
        <v>1</v>
      </c>
      <c r="N136" s="154" t="s">
        <v>42</v>
      </c>
      <c r="O136" s="59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298</v>
      </c>
      <c r="AT136" s="157" t="s">
        <v>186</v>
      </c>
      <c r="AU136" s="157" t="s">
        <v>85</v>
      </c>
      <c r="AY136" s="18" t="s">
        <v>184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8" t="s">
        <v>8</v>
      </c>
      <c r="BK136" s="158">
        <f t="shared" si="9"/>
        <v>0</v>
      </c>
      <c r="BL136" s="18" t="s">
        <v>298</v>
      </c>
      <c r="BM136" s="157" t="s">
        <v>321</v>
      </c>
    </row>
    <row r="137" spans="1:65" s="12" customFormat="1" ht="22.9" customHeight="1">
      <c r="B137" s="132"/>
      <c r="D137" s="133" t="s">
        <v>76</v>
      </c>
      <c r="E137" s="143" t="s">
        <v>1237</v>
      </c>
      <c r="F137" s="143" t="s">
        <v>1238</v>
      </c>
      <c r="I137" s="135"/>
      <c r="J137" s="144">
        <f>BK137</f>
        <v>0</v>
      </c>
      <c r="L137" s="132"/>
      <c r="M137" s="137"/>
      <c r="N137" s="138"/>
      <c r="O137" s="138"/>
      <c r="P137" s="139">
        <f>SUM(P138:P142)</f>
        <v>0</v>
      </c>
      <c r="Q137" s="138"/>
      <c r="R137" s="139">
        <f>SUM(R138:R142)</f>
        <v>0</v>
      </c>
      <c r="S137" s="138"/>
      <c r="T137" s="140">
        <f>SUM(T138:T142)</f>
        <v>0</v>
      </c>
      <c r="AR137" s="133" t="s">
        <v>85</v>
      </c>
      <c r="AT137" s="141" t="s">
        <v>76</v>
      </c>
      <c r="AU137" s="141" t="s">
        <v>8</v>
      </c>
      <c r="AY137" s="133" t="s">
        <v>184</v>
      </c>
      <c r="BK137" s="142">
        <f>SUM(BK138:BK142)</f>
        <v>0</v>
      </c>
    </row>
    <row r="138" spans="1:65" s="2" customFormat="1" ht="24.2" customHeight="1">
      <c r="A138" s="33"/>
      <c r="B138" s="145"/>
      <c r="C138" s="146" t="s">
        <v>249</v>
      </c>
      <c r="D138" s="146" t="s">
        <v>186</v>
      </c>
      <c r="E138" s="147" t="s">
        <v>1239</v>
      </c>
      <c r="F138" s="148" t="s">
        <v>1240</v>
      </c>
      <c r="G138" s="149" t="s">
        <v>215</v>
      </c>
      <c r="H138" s="150">
        <v>2</v>
      </c>
      <c r="I138" s="151"/>
      <c r="J138" s="152">
        <f>ROUND(I138*H138,0)</f>
        <v>0</v>
      </c>
      <c r="K138" s="148" t="s">
        <v>1</v>
      </c>
      <c r="L138" s="34"/>
      <c r="M138" s="153" t="s">
        <v>1</v>
      </c>
      <c r="N138" s="154" t="s">
        <v>42</v>
      </c>
      <c r="O138" s="59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298</v>
      </c>
      <c r="AT138" s="157" t="s">
        <v>186</v>
      </c>
      <c r="AU138" s="157" t="s">
        <v>85</v>
      </c>
      <c r="AY138" s="18" t="s">
        <v>184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</v>
      </c>
      <c r="BK138" s="158">
        <f>ROUND(I138*H138,0)</f>
        <v>0</v>
      </c>
      <c r="BL138" s="18" t="s">
        <v>298</v>
      </c>
      <c r="BM138" s="157" t="s">
        <v>333</v>
      </c>
    </row>
    <row r="139" spans="1:65" s="2" customFormat="1" ht="24.2" customHeight="1">
      <c r="A139" s="33"/>
      <c r="B139" s="145"/>
      <c r="C139" s="146" t="s">
        <v>264</v>
      </c>
      <c r="D139" s="146" t="s">
        <v>186</v>
      </c>
      <c r="E139" s="147" t="s">
        <v>1241</v>
      </c>
      <c r="F139" s="148" t="s">
        <v>1242</v>
      </c>
      <c r="G139" s="149" t="s">
        <v>215</v>
      </c>
      <c r="H139" s="150">
        <v>8</v>
      </c>
      <c r="I139" s="151"/>
      <c r="J139" s="152">
        <f>ROUND(I139*H139,0)</f>
        <v>0</v>
      </c>
      <c r="K139" s="148" t="s">
        <v>1</v>
      </c>
      <c r="L139" s="34"/>
      <c r="M139" s="153" t="s">
        <v>1</v>
      </c>
      <c r="N139" s="154" t="s">
        <v>42</v>
      </c>
      <c r="O139" s="59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298</v>
      </c>
      <c r="AT139" s="157" t="s">
        <v>186</v>
      </c>
      <c r="AU139" s="157" t="s">
        <v>85</v>
      </c>
      <c r="AY139" s="18" t="s">
        <v>184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8</v>
      </c>
      <c r="BK139" s="158">
        <f>ROUND(I139*H139,0)</f>
        <v>0</v>
      </c>
      <c r="BL139" s="18" t="s">
        <v>298</v>
      </c>
      <c r="BM139" s="157" t="s">
        <v>344</v>
      </c>
    </row>
    <row r="140" spans="1:65" s="2" customFormat="1" ht="24.2" customHeight="1">
      <c r="A140" s="33"/>
      <c r="B140" s="145"/>
      <c r="C140" s="146" t="s">
        <v>283</v>
      </c>
      <c r="D140" s="146" t="s">
        <v>186</v>
      </c>
      <c r="E140" s="147" t="s">
        <v>1243</v>
      </c>
      <c r="F140" s="148" t="s">
        <v>1244</v>
      </c>
      <c r="G140" s="149" t="s">
        <v>215</v>
      </c>
      <c r="H140" s="150">
        <v>8</v>
      </c>
      <c r="I140" s="151"/>
      <c r="J140" s="152">
        <f>ROUND(I140*H140,0)</f>
        <v>0</v>
      </c>
      <c r="K140" s="148" t="s">
        <v>1</v>
      </c>
      <c r="L140" s="34"/>
      <c r="M140" s="153" t="s">
        <v>1</v>
      </c>
      <c r="N140" s="154" t="s">
        <v>42</v>
      </c>
      <c r="O140" s="59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298</v>
      </c>
      <c r="AT140" s="157" t="s">
        <v>186</v>
      </c>
      <c r="AU140" s="157" t="s">
        <v>85</v>
      </c>
      <c r="AY140" s="18" t="s">
        <v>184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</v>
      </c>
      <c r="BK140" s="158">
        <f>ROUND(I140*H140,0)</f>
        <v>0</v>
      </c>
      <c r="BL140" s="18" t="s">
        <v>298</v>
      </c>
      <c r="BM140" s="157" t="s">
        <v>356</v>
      </c>
    </row>
    <row r="141" spans="1:65" s="2" customFormat="1" ht="24.2" customHeight="1">
      <c r="A141" s="33"/>
      <c r="B141" s="145"/>
      <c r="C141" s="146" t="s">
        <v>288</v>
      </c>
      <c r="D141" s="146" t="s">
        <v>186</v>
      </c>
      <c r="E141" s="147" t="s">
        <v>1245</v>
      </c>
      <c r="F141" s="148" t="s">
        <v>1246</v>
      </c>
      <c r="G141" s="149" t="s">
        <v>215</v>
      </c>
      <c r="H141" s="150">
        <v>8</v>
      </c>
      <c r="I141" s="151"/>
      <c r="J141" s="152">
        <f>ROUND(I141*H141,0)</f>
        <v>0</v>
      </c>
      <c r="K141" s="148" t="s">
        <v>1</v>
      </c>
      <c r="L141" s="34"/>
      <c r="M141" s="153" t="s">
        <v>1</v>
      </c>
      <c r="N141" s="154" t="s">
        <v>42</v>
      </c>
      <c r="O141" s="59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298</v>
      </c>
      <c r="AT141" s="157" t="s">
        <v>186</v>
      </c>
      <c r="AU141" s="157" t="s">
        <v>85</v>
      </c>
      <c r="AY141" s="18" t="s">
        <v>184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</v>
      </c>
      <c r="BK141" s="158">
        <f>ROUND(I141*H141,0)</f>
        <v>0</v>
      </c>
      <c r="BL141" s="18" t="s">
        <v>298</v>
      </c>
      <c r="BM141" s="157" t="s">
        <v>366</v>
      </c>
    </row>
    <row r="142" spans="1:65" s="2" customFormat="1" ht="24.2" customHeight="1">
      <c r="A142" s="33"/>
      <c r="B142" s="145"/>
      <c r="C142" s="146" t="s">
        <v>9</v>
      </c>
      <c r="D142" s="146" t="s">
        <v>186</v>
      </c>
      <c r="E142" s="147" t="s">
        <v>1247</v>
      </c>
      <c r="F142" s="148" t="s">
        <v>1248</v>
      </c>
      <c r="G142" s="149" t="s">
        <v>199</v>
      </c>
      <c r="H142" s="150">
        <v>7.0000000000000001E-3</v>
      </c>
      <c r="I142" s="151"/>
      <c r="J142" s="152">
        <f>ROUND(I142*H142,0)</f>
        <v>0</v>
      </c>
      <c r="K142" s="148" t="s">
        <v>1</v>
      </c>
      <c r="L142" s="34"/>
      <c r="M142" s="153" t="s">
        <v>1</v>
      </c>
      <c r="N142" s="154" t="s">
        <v>42</v>
      </c>
      <c r="O142" s="59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298</v>
      </c>
      <c r="AT142" s="157" t="s">
        <v>186</v>
      </c>
      <c r="AU142" s="157" t="s">
        <v>85</v>
      </c>
      <c r="AY142" s="18" t="s">
        <v>184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</v>
      </c>
      <c r="BK142" s="158">
        <f>ROUND(I142*H142,0)</f>
        <v>0</v>
      </c>
      <c r="BL142" s="18" t="s">
        <v>298</v>
      </c>
      <c r="BM142" s="157" t="s">
        <v>376</v>
      </c>
    </row>
    <row r="143" spans="1:65" s="12" customFormat="1" ht="22.9" customHeight="1">
      <c r="B143" s="132"/>
      <c r="D143" s="133" t="s">
        <v>76</v>
      </c>
      <c r="E143" s="143" t="s">
        <v>1249</v>
      </c>
      <c r="F143" s="143" t="s">
        <v>1250</v>
      </c>
      <c r="I143" s="135"/>
      <c r="J143" s="144">
        <f>BK143</f>
        <v>0</v>
      </c>
      <c r="L143" s="132"/>
      <c r="M143" s="137"/>
      <c r="N143" s="138"/>
      <c r="O143" s="138"/>
      <c r="P143" s="139">
        <f>SUM(P144:P154)</f>
        <v>0</v>
      </c>
      <c r="Q143" s="138"/>
      <c r="R143" s="139">
        <f>SUM(R144:R154)</f>
        <v>0</v>
      </c>
      <c r="S143" s="138"/>
      <c r="T143" s="140">
        <f>SUM(T144:T154)</f>
        <v>0</v>
      </c>
      <c r="AR143" s="133" t="s">
        <v>85</v>
      </c>
      <c r="AT143" s="141" t="s">
        <v>76</v>
      </c>
      <c r="AU143" s="141" t="s">
        <v>8</v>
      </c>
      <c r="AY143" s="133" t="s">
        <v>184</v>
      </c>
      <c r="BK143" s="142">
        <f>SUM(BK144:BK154)</f>
        <v>0</v>
      </c>
    </row>
    <row r="144" spans="1:65" s="2" customFormat="1" ht="14.45" customHeight="1">
      <c r="A144" s="33"/>
      <c r="B144" s="145"/>
      <c r="C144" s="146" t="s">
        <v>298</v>
      </c>
      <c r="D144" s="146" t="s">
        <v>186</v>
      </c>
      <c r="E144" s="147" t="s">
        <v>1251</v>
      </c>
      <c r="F144" s="148" t="s">
        <v>1252</v>
      </c>
      <c r="G144" s="149" t="s">
        <v>246</v>
      </c>
      <c r="H144" s="150">
        <v>70</v>
      </c>
      <c r="I144" s="151"/>
      <c r="J144" s="152">
        <f t="shared" ref="J144:J154" si="10">ROUND(I144*H144,0)</f>
        <v>0</v>
      </c>
      <c r="K144" s="148" t="s">
        <v>1</v>
      </c>
      <c r="L144" s="34"/>
      <c r="M144" s="153" t="s">
        <v>1</v>
      </c>
      <c r="N144" s="154" t="s">
        <v>42</v>
      </c>
      <c r="O144" s="59"/>
      <c r="P144" s="155">
        <f t="shared" ref="P144:P154" si="11">O144*H144</f>
        <v>0</v>
      </c>
      <c r="Q144" s="155">
        <v>0</v>
      </c>
      <c r="R144" s="155">
        <f t="shared" ref="R144:R154" si="12">Q144*H144</f>
        <v>0</v>
      </c>
      <c r="S144" s="155">
        <v>0</v>
      </c>
      <c r="T144" s="156">
        <f t="shared" ref="T144:T154" si="13"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298</v>
      </c>
      <c r="AT144" s="157" t="s">
        <v>186</v>
      </c>
      <c r="AU144" s="157" t="s">
        <v>85</v>
      </c>
      <c r="AY144" s="18" t="s">
        <v>184</v>
      </c>
      <c r="BE144" s="158">
        <f t="shared" ref="BE144:BE154" si="14">IF(N144="základní",J144,0)</f>
        <v>0</v>
      </c>
      <c r="BF144" s="158">
        <f t="shared" ref="BF144:BF154" si="15">IF(N144="snížená",J144,0)</f>
        <v>0</v>
      </c>
      <c r="BG144" s="158">
        <f t="shared" ref="BG144:BG154" si="16">IF(N144="zákl. přenesená",J144,0)</f>
        <v>0</v>
      </c>
      <c r="BH144" s="158">
        <f t="shared" ref="BH144:BH154" si="17">IF(N144="sníž. přenesená",J144,0)</f>
        <v>0</v>
      </c>
      <c r="BI144" s="158">
        <f t="shared" ref="BI144:BI154" si="18">IF(N144="nulová",J144,0)</f>
        <v>0</v>
      </c>
      <c r="BJ144" s="18" t="s">
        <v>8</v>
      </c>
      <c r="BK144" s="158">
        <f t="shared" ref="BK144:BK154" si="19">ROUND(I144*H144,0)</f>
        <v>0</v>
      </c>
      <c r="BL144" s="18" t="s">
        <v>298</v>
      </c>
      <c r="BM144" s="157" t="s">
        <v>386</v>
      </c>
    </row>
    <row r="145" spans="1:65" s="2" customFormat="1" ht="24.2" customHeight="1">
      <c r="A145" s="33"/>
      <c r="B145" s="145"/>
      <c r="C145" s="146" t="s">
        <v>303</v>
      </c>
      <c r="D145" s="146" t="s">
        <v>186</v>
      </c>
      <c r="E145" s="147" t="s">
        <v>1253</v>
      </c>
      <c r="F145" s="148" t="s">
        <v>1254</v>
      </c>
      <c r="G145" s="149" t="s">
        <v>215</v>
      </c>
      <c r="H145" s="150">
        <v>4</v>
      </c>
      <c r="I145" s="151"/>
      <c r="J145" s="152">
        <f t="shared" si="10"/>
        <v>0</v>
      </c>
      <c r="K145" s="148" t="s">
        <v>1</v>
      </c>
      <c r="L145" s="34"/>
      <c r="M145" s="153" t="s">
        <v>1</v>
      </c>
      <c r="N145" s="154" t="s">
        <v>42</v>
      </c>
      <c r="O145" s="59"/>
      <c r="P145" s="155">
        <f t="shared" si="11"/>
        <v>0</v>
      </c>
      <c r="Q145" s="155">
        <v>0</v>
      </c>
      <c r="R145" s="155">
        <f t="shared" si="12"/>
        <v>0</v>
      </c>
      <c r="S145" s="155">
        <v>0</v>
      </c>
      <c r="T145" s="156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298</v>
      </c>
      <c r="AT145" s="157" t="s">
        <v>186</v>
      </c>
      <c r="AU145" s="157" t="s">
        <v>85</v>
      </c>
      <c r="AY145" s="18" t="s">
        <v>184</v>
      </c>
      <c r="BE145" s="158">
        <f t="shared" si="14"/>
        <v>0</v>
      </c>
      <c r="BF145" s="158">
        <f t="shared" si="15"/>
        <v>0</v>
      </c>
      <c r="BG145" s="158">
        <f t="shared" si="16"/>
        <v>0</v>
      </c>
      <c r="BH145" s="158">
        <f t="shared" si="17"/>
        <v>0</v>
      </c>
      <c r="BI145" s="158">
        <f t="shared" si="18"/>
        <v>0</v>
      </c>
      <c r="BJ145" s="18" t="s">
        <v>8</v>
      </c>
      <c r="BK145" s="158">
        <f t="shared" si="19"/>
        <v>0</v>
      </c>
      <c r="BL145" s="18" t="s">
        <v>298</v>
      </c>
      <c r="BM145" s="157" t="s">
        <v>399</v>
      </c>
    </row>
    <row r="146" spans="1:65" s="2" customFormat="1" ht="14.45" customHeight="1">
      <c r="A146" s="33"/>
      <c r="B146" s="145"/>
      <c r="C146" s="176" t="s">
        <v>309</v>
      </c>
      <c r="D146" s="176" t="s">
        <v>235</v>
      </c>
      <c r="E146" s="177" t="s">
        <v>1255</v>
      </c>
      <c r="F146" s="178" t="s">
        <v>1256</v>
      </c>
      <c r="G146" s="179" t="s">
        <v>215</v>
      </c>
      <c r="H146" s="180">
        <v>4</v>
      </c>
      <c r="I146" s="181"/>
      <c r="J146" s="182">
        <f t="shared" si="10"/>
        <v>0</v>
      </c>
      <c r="K146" s="178" t="s">
        <v>1</v>
      </c>
      <c r="L146" s="183"/>
      <c r="M146" s="184" t="s">
        <v>1</v>
      </c>
      <c r="N146" s="185" t="s">
        <v>42</v>
      </c>
      <c r="O146" s="59"/>
      <c r="P146" s="155">
        <f t="shared" si="11"/>
        <v>0</v>
      </c>
      <c r="Q146" s="155">
        <v>0</v>
      </c>
      <c r="R146" s="155">
        <f t="shared" si="12"/>
        <v>0</v>
      </c>
      <c r="S146" s="155">
        <v>0</v>
      </c>
      <c r="T146" s="156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386</v>
      </c>
      <c r="AT146" s="157" t="s">
        <v>235</v>
      </c>
      <c r="AU146" s="157" t="s">
        <v>85</v>
      </c>
      <c r="AY146" s="18" t="s">
        <v>184</v>
      </c>
      <c r="BE146" s="158">
        <f t="shared" si="14"/>
        <v>0</v>
      </c>
      <c r="BF146" s="158">
        <f t="shared" si="15"/>
        <v>0</v>
      </c>
      <c r="BG146" s="158">
        <f t="shared" si="16"/>
        <v>0</v>
      </c>
      <c r="BH146" s="158">
        <f t="shared" si="17"/>
        <v>0</v>
      </c>
      <c r="BI146" s="158">
        <f t="shared" si="18"/>
        <v>0</v>
      </c>
      <c r="BJ146" s="18" t="s">
        <v>8</v>
      </c>
      <c r="BK146" s="158">
        <f t="shared" si="19"/>
        <v>0</v>
      </c>
      <c r="BL146" s="18" t="s">
        <v>298</v>
      </c>
      <c r="BM146" s="157" t="s">
        <v>408</v>
      </c>
    </row>
    <row r="147" spans="1:65" s="2" customFormat="1" ht="24.2" customHeight="1">
      <c r="A147" s="33"/>
      <c r="B147" s="145"/>
      <c r="C147" s="146" t="s">
        <v>315</v>
      </c>
      <c r="D147" s="146" t="s">
        <v>186</v>
      </c>
      <c r="E147" s="147" t="s">
        <v>1257</v>
      </c>
      <c r="F147" s="148" t="s">
        <v>1258</v>
      </c>
      <c r="G147" s="149" t="s">
        <v>215</v>
      </c>
      <c r="H147" s="150">
        <v>4</v>
      </c>
      <c r="I147" s="151"/>
      <c r="J147" s="152">
        <f t="shared" si="10"/>
        <v>0</v>
      </c>
      <c r="K147" s="148" t="s">
        <v>1</v>
      </c>
      <c r="L147" s="34"/>
      <c r="M147" s="153" t="s">
        <v>1</v>
      </c>
      <c r="N147" s="154" t="s">
        <v>42</v>
      </c>
      <c r="O147" s="59"/>
      <c r="P147" s="155">
        <f t="shared" si="11"/>
        <v>0</v>
      </c>
      <c r="Q147" s="155">
        <v>0</v>
      </c>
      <c r="R147" s="155">
        <f t="shared" si="12"/>
        <v>0</v>
      </c>
      <c r="S147" s="155">
        <v>0</v>
      </c>
      <c r="T147" s="156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298</v>
      </c>
      <c r="AT147" s="157" t="s">
        <v>186</v>
      </c>
      <c r="AU147" s="157" t="s">
        <v>85</v>
      </c>
      <c r="AY147" s="18" t="s">
        <v>184</v>
      </c>
      <c r="BE147" s="158">
        <f t="shared" si="14"/>
        <v>0</v>
      </c>
      <c r="BF147" s="158">
        <f t="shared" si="15"/>
        <v>0</v>
      </c>
      <c r="BG147" s="158">
        <f t="shared" si="16"/>
        <v>0</v>
      </c>
      <c r="BH147" s="158">
        <f t="shared" si="17"/>
        <v>0</v>
      </c>
      <c r="BI147" s="158">
        <f t="shared" si="18"/>
        <v>0</v>
      </c>
      <c r="BJ147" s="18" t="s">
        <v>8</v>
      </c>
      <c r="BK147" s="158">
        <f t="shared" si="19"/>
        <v>0</v>
      </c>
      <c r="BL147" s="18" t="s">
        <v>298</v>
      </c>
      <c r="BM147" s="157" t="s">
        <v>422</v>
      </c>
    </row>
    <row r="148" spans="1:65" s="2" customFormat="1" ht="14.45" customHeight="1">
      <c r="A148" s="33"/>
      <c r="B148" s="145"/>
      <c r="C148" s="176" t="s">
        <v>321</v>
      </c>
      <c r="D148" s="176" t="s">
        <v>235</v>
      </c>
      <c r="E148" s="177" t="s">
        <v>1259</v>
      </c>
      <c r="F148" s="178" t="s">
        <v>1260</v>
      </c>
      <c r="G148" s="179" t="s">
        <v>215</v>
      </c>
      <c r="H148" s="180">
        <v>3</v>
      </c>
      <c r="I148" s="181"/>
      <c r="J148" s="182">
        <f t="shared" si="10"/>
        <v>0</v>
      </c>
      <c r="K148" s="178" t="s">
        <v>1</v>
      </c>
      <c r="L148" s="183"/>
      <c r="M148" s="184" t="s">
        <v>1</v>
      </c>
      <c r="N148" s="185" t="s">
        <v>42</v>
      </c>
      <c r="O148" s="59"/>
      <c r="P148" s="155">
        <f t="shared" si="11"/>
        <v>0</v>
      </c>
      <c r="Q148" s="155">
        <v>0</v>
      </c>
      <c r="R148" s="155">
        <f t="shared" si="12"/>
        <v>0</v>
      </c>
      <c r="S148" s="155">
        <v>0</v>
      </c>
      <c r="T148" s="156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386</v>
      </c>
      <c r="AT148" s="157" t="s">
        <v>235</v>
      </c>
      <c r="AU148" s="157" t="s">
        <v>85</v>
      </c>
      <c r="AY148" s="18" t="s">
        <v>184</v>
      </c>
      <c r="BE148" s="158">
        <f t="shared" si="14"/>
        <v>0</v>
      </c>
      <c r="BF148" s="158">
        <f t="shared" si="15"/>
        <v>0</v>
      </c>
      <c r="BG148" s="158">
        <f t="shared" si="16"/>
        <v>0</v>
      </c>
      <c r="BH148" s="158">
        <f t="shared" si="17"/>
        <v>0</v>
      </c>
      <c r="BI148" s="158">
        <f t="shared" si="18"/>
        <v>0</v>
      </c>
      <c r="BJ148" s="18" t="s">
        <v>8</v>
      </c>
      <c r="BK148" s="158">
        <f t="shared" si="19"/>
        <v>0</v>
      </c>
      <c r="BL148" s="18" t="s">
        <v>298</v>
      </c>
      <c r="BM148" s="157" t="s">
        <v>431</v>
      </c>
    </row>
    <row r="149" spans="1:65" s="2" customFormat="1" ht="14.45" customHeight="1">
      <c r="A149" s="33"/>
      <c r="B149" s="145"/>
      <c r="C149" s="176" t="s">
        <v>7</v>
      </c>
      <c r="D149" s="176" t="s">
        <v>235</v>
      </c>
      <c r="E149" s="177" t="s">
        <v>1261</v>
      </c>
      <c r="F149" s="178" t="s">
        <v>1262</v>
      </c>
      <c r="G149" s="179" t="s">
        <v>215</v>
      </c>
      <c r="H149" s="180">
        <v>1</v>
      </c>
      <c r="I149" s="181"/>
      <c r="J149" s="182">
        <f t="shared" si="10"/>
        <v>0</v>
      </c>
      <c r="K149" s="178" t="s">
        <v>1</v>
      </c>
      <c r="L149" s="183"/>
      <c r="M149" s="184" t="s">
        <v>1</v>
      </c>
      <c r="N149" s="185" t="s">
        <v>42</v>
      </c>
      <c r="O149" s="59"/>
      <c r="P149" s="155">
        <f t="shared" si="11"/>
        <v>0</v>
      </c>
      <c r="Q149" s="155">
        <v>0</v>
      </c>
      <c r="R149" s="155">
        <f t="shared" si="12"/>
        <v>0</v>
      </c>
      <c r="S149" s="155">
        <v>0</v>
      </c>
      <c r="T149" s="156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386</v>
      </c>
      <c r="AT149" s="157" t="s">
        <v>235</v>
      </c>
      <c r="AU149" s="157" t="s">
        <v>85</v>
      </c>
      <c r="AY149" s="18" t="s">
        <v>184</v>
      </c>
      <c r="BE149" s="158">
        <f t="shared" si="14"/>
        <v>0</v>
      </c>
      <c r="BF149" s="158">
        <f t="shared" si="15"/>
        <v>0</v>
      </c>
      <c r="BG149" s="158">
        <f t="shared" si="16"/>
        <v>0</v>
      </c>
      <c r="BH149" s="158">
        <f t="shared" si="17"/>
        <v>0</v>
      </c>
      <c r="BI149" s="158">
        <f t="shared" si="18"/>
        <v>0</v>
      </c>
      <c r="BJ149" s="18" t="s">
        <v>8</v>
      </c>
      <c r="BK149" s="158">
        <f t="shared" si="19"/>
        <v>0</v>
      </c>
      <c r="BL149" s="18" t="s">
        <v>298</v>
      </c>
      <c r="BM149" s="157" t="s">
        <v>441</v>
      </c>
    </row>
    <row r="150" spans="1:65" s="2" customFormat="1" ht="14.45" customHeight="1">
      <c r="A150" s="33"/>
      <c r="B150" s="145"/>
      <c r="C150" s="146" t="s">
        <v>333</v>
      </c>
      <c r="D150" s="146" t="s">
        <v>186</v>
      </c>
      <c r="E150" s="147" t="s">
        <v>1263</v>
      </c>
      <c r="F150" s="148" t="s">
        <v>1264</v>
      </c>
      <c r="G150" s="149" t="s">
        <v>246</v>
      </c>
      <c r="H150" s="150">
        <v>70</v>
      </c>
      <c r="I150" s="151"/>
      <c r="J150" s="152">
        <f t="shared" si="10"/>
        <v>0</v>
      </c>
      <c r="K150" s="148" t="s">
        <v>1</v>
      </c>
      <c r="L150" s="34"/>
      <c r="M150" s="153" t="s">
        <v>1</v>
      </c>
      <c r="N150" s="154" t="s">
        <v>42</v>
      </c>
      <c r="O150" s="59"/>
      <c r="P150" s="155">
        <f t="shared" si="11"/>
        <v>0</v>
      </c>
      <c r="Q150" s="155">
        <v>0</v>
      </c>
      <c r="R150" s="155">
        <f t="shared" si="12"/>
        <v>0</v>
      </c>
      <c r="S150" s="155">
        <v>0</v>
      </c>
      <c r="T150" s="156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298</v>
      </c>
      <c r="AT150" s="157" t="s">
        <v>186</v>
      </c>
      <c r="AU150" s="157" t="s">
        <v>85</v>
      </c>
      <c r="AY150" s="18" t="s">
        <v>184</v>
      </c>
      <c r="BE150" s="158">
        <f t="shared" si="14"/>
        <v>0</v>
      </c>
      <c r="BF150" s="158">
        <f t="shared" si="15"/>
        <v>0</v>
      </c>
      <c r="BG150" s="158">
        <f t="shared" si="16"/>
        <v>0</v>
      </c>
      <c r="BH150" s="158">
        <f t="shared" si="17"/>
        <v>0</v>
      </c>
      <c r="BI150" s="158">
        <f t="shared" si="18"/>
        <v>0</v>
      </c>
      <c r="BJ150" s="18" t="s">
        <v>8</v>
      </c>
      <c r="BK150" s="158">
        <f t="shared" si="19"/>
        <v>0</v>
      </c>
      <c r="BL150" s="18" t="s">
        <v>298</v>
      </c>
      <c r="BM150" s="157" t="s">
        <v>450</v>
      </c>
    </row>
    <row r="151" spans="1:65" s="2" customFormat="1" ht="14.45" customHeight="1">
      <c r="A151" s="33"/>
      <c r="B151" s="145"/>
      <c r="C151" s="146" t="s">
        <v>338</v>
      </c>
      <c r="D151" s="146" t="s">
        <v>186</v>
      </c>
      <c r="E151" s="147" t="s">
        <v>1265</v>
      </c>
      <c r="F151" s="148" t="s">
        <v>1266</v>
      </c>
      <c r="G151" s="149" t="s">
        <v>246</v>
      </c>
      <c r="H151" s="150">
        <v>70</v>
      </c>
      <c r="I151" s="151"/>
      <c r="J151" s="152">
        <f t="shared" si="10"/>
        <v>0</v>
      </c>
      <c r="K151" s="148" t="s">
        <v>1</v>
      </c>
      <c r="L151" s="34"/>
      <c r="M151" s="153" t="s">
        <v>1</v>
      </c>
      <c r="N151" s="154" t="s">
        <v>42</v>
      </c>
      <c r="O151" s="59"/>
      <c r="P151" s="155">
        <f t="shared" si="11"/>
        <v>0</v>
      </c>
      <c r="Q151" s="155">
        <v>0</v>
      </c>
      <c r="R151" s="155">
        <f t="shared" si="12"/>
        <v>0</v>
      </c>
      <c r="S151" s="155">
        <v>0</v>
      </c>
      <c r="T151" s="156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298</v>
      </c>
      <c r="AT151" s="157" t="s">
        <v>186</v>
      </c>
      <c r="AU151" s="157" t="s">
        <v>85</v>
      </c>
      <c r="AY151" s="18" t="s">
        <v>184</v>
      </c>
      <c r="BE151" s="158">
        <f t="shared" si="14"/>
        <v>0</v>
      </c>
      <c r="BF151" s="158">
        <f t="shared" si="15"/>
        <v>0</v>
      </c>
      <c r="BG151" s="158">
        <f t="shared" si="16"/>
        <v>0</v>
      </c>
      <c r="BH151" s="158">
        <f t="shared" si="17"/>
        <v>0</v>
      </c>
      <c r="BI151" s="158">
        <f t="shared" si="18"/>
        <v>0</v>
      </c>
      <c r="BJ151" s="18" t="s">
        <v>8</v>
      </c>
      <c r="BK151" s="158">
        <f t="shared" si="19"/>
        <v>0</v>
      </c>
      <c r="BL151" s="18" t="s">
        <v>298</v>
      </c>
      <c r="BM151" s="157" t="s">
        <v>460</v>
      </c>
    </row>
    <row r="152" spans="1:65" s="2" customFormat="1" ht="14.45" customHeight="1">
      <c r="A152" s="33"/>
      <c r="B152" s="145"/>
      <c r="C152" s="146" t="s">
        <v>344</v>
      </c>
      <c r="D152" s="146" t="s">
        <v>186</v>
      </c>
      <c r="E152" s="147" t="s">
        <v>1267</v>
      </c>
      <c r="F152" s="148" t="s">
        <v>1268</v>
      </c>
      <c r="G152" s="149" t="s">
        <v>215</v>
      </c>
      <c r="H152" s="150">
        <v>20</v>
      </c>
      <c r="I152" s="151"/>
      <c r="J152" s="152">
        <f t="shared" si="10"/>
        <v>0</v>
      </c>
      <c r="K152" s="148" t="s">
        <v>1</v>
      </c>
      <c r="L152" s="34"/>
      <c r="M152" s="153" t="s">
        <v>1</v>
      </c>
      <c r="N152" s="154" t="s">
        <v>42</v>
      </c>
      <c r="O152" s="59"/>
      <c r="P152" s="155">
        <f t="shared" si="11"/>
        <v>0</v>
      </c>
      <c r="Q152" s="155">
        <v>0</v>
      </c>
      <c r="R152" s="155">
        <f t="shared" si="12"/>
        <v>0</v>
      </c>
      <c r="S152" s="155">
        <v>0</v>
      </c>
      <c r="T152" s="156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298</v>
      </c>
      <c r="AT152" s="157" t="s">
        <v>186</v>
      </c>
      <c r="AU152" s="157" t="s">
        <v>85</v>
      </c>
      <c r="AY152" s="18" t="s">
        <v>184</v>
      </c>
      <c r="BE152" s="158">
        <f t="shared" si="14"/>
        <v>0</v>
      </c>
      <c r="BF152" s="158">
        <f t="shared" si="15"/>
        <v>0</v>
      </c>
      <c r="BG152" s="158">
        <f t="shared" si="16"/>
        <v>0</v>
      </c>
      <c r="BH152" s="158">
        <f t="shared" si="17"/>
        <v>0</v>
      </c>
      <c r="BI152" s="158">
        <f t="shared" si="18"/>
        <v>0</v>
      </c>
      <c r="BJ152" s="18" t="s">
        <v>8</v>
      </c>
      <c r="BK152" s="158">
        <f t="shared" si="19"/>
        <v>0</v>
      </c>
      <c r="BL152" s="18" t="s">
        <v>298</v>
      </c>
      <c r="BM152" s="157" t="s">
        <v>470</v>
      </c>
    </row>
    <row r="153" spans="1:65" s="2" customFormat="1" ht="14.45" customHeight="1">
      <c r="A153" s="33"/>
      <c r="B153" s="145"/>
      <c r="C153" s="146" t="s">
        <v>351</v>
      </c>
      <c r="D153" s="146" t="s">
        <v>186</v>
      </c>
      <c r="E153" s="147" t="s">
        <v>1269</v>
      </c>
      <c r="F153" s="148" t="s">
        <v>1270</v>
      </c>
      <c r="G153" s="149" t="s">
        <v>246</v>
      </c>
      <c r="H153" s="150">
        <v>70</v>
      </c>
      <c r="I153" s="151"/>
      <c r="J153" s="152">
        <f t="shared" si="10"/>
        <v>0</v>
      </c>
      <c r="K153" s="148" t="s">
        <v>1</v>
      </c>
      <c r="L153" s="34"/>
      <c r="M153" s="153" t="s">
        <v>1</v>
      </c>
      <c r="N153" s="154" t="s">
        <v>42</v>
      </c>
      <c r="O153" s="59"/>
      <c r="P153" s="155">
        <f t="shared" si="11"/>
        <v>0</v>
      </c>
      <c r="Q153" s="155">
        <v>0</v>
      </c>
      <c r="R153" s="155">
        <f t="shared" si="12"/>
        <v>0</v>
      </c>
      <c r="S153" s="155">
        <v>0</v>
      </c>
      <c r="T153" s="156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298</v>
      </c>
      <c r="AT153" s="157" t="s">
        <v>186</v>
      </c>
      <c r="AU153" s="157" t="s">
        <v>85</v>
      </c>
      <c r="AY153" s="18" t="s">
        <v>184</v>
      </c>
      <c r="BE153" s="158">
        <f t="shared" si="14"/>
        <v>0</v>
      </c>
      <c r="BF153" s="158">
        <f t="shared" si="15"/>
        <v>0</v>
      </c>
      <c r="BG153" s="158">
        <f t="shared" si="16"/>
        <v>0</v>
      </c>
      <c r="BH153" s="158">
        <f t="shared" si="17"/>
        <v>0</v>
      </c>
      <c r="BI153" s="158">
        <f t="shared" si="18"/>
        <v>0</v>
      </c>
      <c r="BJ153" s="18" t="s">
        <v>8</v>
      </c>
      <c r="BK153" s="158">
        <f t="shared" si="19"/>
        <v>0</v>
      </c>
      <c r="BL153" s="18" t="s">
        <v>298</v>
      </c>
      <c r="BM153" s="157" t="s">
        <v>482</v>
      </c>
    </row>
    <row r="154" spans="1:65" s="2" customFormat="1" ht="24.2" customHeight="1">
      <c r="A154" s="33"/>
      <c r="B154" s="145"/>
      <c r="C154" s="146" t="s">
        <v>356</v>
      </c>
      <c r="D154" s="146" t="s">
        <v>186</v>
      </c>
      <c r="E154" s="147" t="s">
        <v>1271</v>
      </c>
      <c r="F154" s="148" t="s">
        <v>1272</v>
      </c>
      <c r="G154" s="149" t="s">
        <v>199</v>
      </c>
      <c r="H154" s="150">
        <v>0.14499999999999999</v>
      </c>
      <c r="I154" s="151"/>
      <c r="J154" s="152">
        <f t="shared" si="10"/>
        <v>0</v>
      </c>
      <c r="K154" s="148" t="s">
        <v>1</v>
      </c>
      <c r="L154" s="34"/>
      <c r="M154" s="153" t="s">
        <v>1</v>
      </c>
      <c r="N154" s="154" t="s">
        <v>42</v>
      </c>
      <c r="O154" s="59"/>
      <c r="P154" s="155">
        <f t="shared" si="11"/>
        <v>0</v>
      </c>
      <c r="Q154" s="155">
        <v>0</v>
      </c>
      <c r="R154" s="155">
        <f t="shared" si="12"/>
        <v>0</v>
      </c>
      <c r="S154" s="155">
        <v>0</v>
      </c>
      <c r="T154" s="156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298</v>
      </c>
      <c r="AT154" s="157" t="s">
        <v>186</v>
      </c>
      <c r="AU154" s="157" t="s">
        <v>85</v>
      </c>
      <c r="AY154" s="18" t="s">
        <v>184</v>
      </c>
      <c r="BE154" s="158">
        <f t="shared" si="14"/>
        <v>0</v>
      </c>
      <c r="BF154" s="158">
        <f t="shared" si="15"/>
        <v>0</v>
      </c>
      <c r="BG154" s="158">
        <f t="shared" si="16"/>
        <v>0</v>
      </c>
      <c r="BH154" s="158">
        <f t="shared" si="17"/>
        <v>0</v>
      </c>
      <c r="BI154" s="158">
        <f t="shared" si="18"/>
        <v>0</v>
      </c>
      <c r="BJ154" s="18" t="s">
        <v>8</v>
      </c>
      <c r="BK154" s="158">
        <f t="shared" si="19"/>
        <v>0</v>
      </c>
      <c r="BL154" s="18" t="s">
        <v>298</v>
      </c>
      <c r="BM154" s="157" t="s">
        <v>490</v>
      </c>
    </row>
    <row r="155" spans="1:65" s="12" customFormat="1" ht="22.9" customHeight="1">
      <c r="B155" s="132"/>
      <c r="D155" s="133" t="s">
        <v>76</v>
      </c>
      <c r="E155" s="143" t="s">
        <v>943</v>
      </c>
      <c r="F155" s="143" t="s">
        <v>944</v>
      </c>
      <c r="I155" s="135"/>
      <c r="J155" s="144">
        <f>BK155</f>
        <v>0</v>
      </c>
      <c r="L155" s="132"/>
      <c r="M155" s="137"/>
      <c r="N155" s="138"/>
      <c r="O155" s="138"/>
      <c r="P155" s="139">
        <f>SUM(P156:P157)</f>
        <v>0</v>
      </c>
      <c r="Q155" s="138"/>
      <c r="R155" s="139">
        <f>SUM(R156:R157)</f>
        <v>0</v>
      </c>
      <c r="S155" s="138"/>
      <c r="T155" s="140">
        <f>SUM(T156:T157)</f>
        <v>0</v>
      </c>
      <c r="AR155" s="133" t="s">
        <v>85</v>
      </c>
      <c r="AT155" s="141" t="s">
        <v>76</v>
      </c>
      <c r="AU155" s="141" t="s">
        <v>8</v>
      </c>
      <c r="AY155" s="133" t="s">
        <v>184</v>
      </c>
      <c r="BK155" s="142">
        <f>SUM(BK156:BK157)</f>
        <v>0</v>
      </c>
    </row>
    <row r="156" spans="1:65" s="2" customFormat="1" ht="24.2" customHeight="1">
      <c r="A156" s="33"/>
      <c r="B156" s="145"/>
      <c r="C156" s="146" t="s">
        <v>361</v>
      </c>
      <c r="D156" s="146" t="s">
        <v>186</v>
      </c>
      <c r="E156" s="147" t="s">
        <v>1273</v>
      </c>
      <c r="F156" s="148" t="s">
        <v>1274</v>
      </c>
      <c r="G156" s="149" t="s">
        <v>246</v>
      </c>
      <c r="H156" s="150">
        <v>70</v>
      </c>
      <c r="I156" s="151"/>
      <c r="J156" s="152">
        <f>ROUND(I156*H156,0)</f>
        <v>0</v>
      </c>
      <c r="K156" s="148" t="s">
        <v>1</v>
      </c>
      <c r="L156" s="34"/>
      <c r="M156" s="153" t="s">
        <v>1</v>
      </c>
      <c r="N156" s="154" t="s">
        <v>42</v>
      </c>
      <c r="O156" s="59"/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298</v>
      </c>
      <c r="AT156" s="157" t="s">
        <v>186</v>
      </c>
      <c r="AU156" s="157" t="s">
        <v>85</v>
      </c>
      <c r="AY156" s="18" t="s">
        <v>184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8" t="s">
        <v>8</v>
      </c>
      <c r="BK156" s="158">
        <f>ROUND(I156*H156,0)</f>
        <v>0</v>
      </c>
      <c r="BL156" s="18" t="s">
        <v>298</v>
      </c>
      <c r="BM156" s="157" t="s">
        <v>499</v>
      </c>
    </row>
    <row r="157" spans="1:65" s="2" customFormat="1" ht="24.2" customHeight="1">
      <c r="A157" s="33"/>
      <c r="B157" s="145"/>
      <c r="C157" s="146" t="s">
        <v>366</v>
      </c>
      <c r="D157" s="146" t="s">
        <v>186</v>
      </c>
      <c r="E157" s="147" t="s">
        <v>1275</v>
      </c>
      <c r="F157" s="148" t="s">
        <v>1276</v>
      </c>
      <c r="G157" s="149" t="s">
        <v>246</v>
      </c>
      <c r="H157" s="150">
        <v>70</v>
      </c>
      <c r="I157" s="151"/>
      <c r="J157" s="152">
        <f>ROUND(I157*H157,0)</f>
        <v>0</v>
      </c>
      <c r="K157" s="148" t="s">
        <v>1</v>
      </c>
      <c r="L157" s="34"/>
      <c r="M157" s="153" t="s">
        <v>1</v>
      </c>
      <c r="N157" s="154" t="s">
        <v>42</v>
      </c>
      <c r="O157" s="59"/>
      <c r="P157" s="155">
        <f>O157*H157</f>
        <v>0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298</v>
      </c>
      <c r="AT157" s="157" t="s">
        <v>186</v>
      </c>
      <c r="AU157" s="157" t="s">
        <v>85</v>
      </c>
      <c r="AY157" s="18" t="s">
        <v>184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8" t="s">
        <v>8</v>
      </c>
      <c r="BK157" s="158">
        <f>ROUND(I157*H157,0)</f>
        <v>0</v>
      </c>
      <c r="BL157" s="18" t="s">
        <v>298</v>
      </c>
      <c r="BM157" s="157" t="s">
        <v>518</v>
      </c>
    </row>
    <row r="158" spans="1:65" s="12" customFormat="1" ht="25.9" customHeight="1">
      <c r="B158" s="132"/>
      <c r="D158" s="133" t="s">
        <v>76</v>
      </c>
      <c r="E158" s="134" t="s">
        <v>975</v>
      </c>
      <c r="F158" s="134" t="s">
        <v>976</v>
      </c>
      <c r="I158" s="135"/>
      <c r="J158" s="136">
        <f>BK158</f>
        <v>0</v>
      </c>
      <c r="L158" s="132"/>
      <c r="M158" s="137"/>
      <c r="N158" s="138"/>
      <c r="O158" s="138"/>
      <c r="P158" s="139">
        <f>P159</f>
        <v>0</v>
      </c>
      <c r="Q158" s="138"/>
      <c r="R158" s="139">
        <f>R159</f>
        <v>0</v>
      </c>
      <c r="S158" s="138"/>
      <c r="T158" s="140">
        <f>T159</f>
        <v>0</v>
      </c>
      <c r="AR158" s="133" t="s">
        <v>91</v>
      </c>
      <c r="AT158" s="141" t="s">
        <v>76</v>
      </c>
      <c r="AU158" s="141" t="s">
        <v>77</v>
      </c>
      <c r="AY158" s="133" t="s">
        <v>184</v>
      </c>
      <c r="BK158" s="142">
        <f>BK159</f>
        <v>0</v>
      </c>
    </row>
    <row r="159" spans="1:65" s="2" customFormat="1" ht="14.45" customHeight="1">
      <c r="A159" s="33"/>
      <c r="B159" s="145"/>
      <c r="C159" s="146" t="s">
        <v>371</v>
      </c>
      <c r="D159" s="146" t="s">
        <v>186</v>
      </c>
      <c r="E159" s="147" t="s">
        <v>1201</v>
      </c>
      <c r="F159" s="148" t="s">
        <v>1202</v>
      </c>
      <c r="G159" s="149" t="s">
        <v>980</v>
      </c>
      <c r="H159" s="150">
        <v>10</v>
      </c>
      <c r="I159" s="151"/>
      <c r="J159" s="152">
        <f>ROUND(I159*H159,0)</f>
        <v>0</v>
      </c>
      <c r="K159" s="148" t="s">
        <v>1</v>
      </c>
      <c r="L159" s="34"/>
      <c r="M159" s="153" t="s">
        <v>1</v>
      </c>
      <c r="N159" s="154" t="s">
        <v>42</v>
      </c>
      <c r="O159" s="59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1203</v>
      </c>
      <c r="AT159" s="157" t="s">
        <v>186</v>
      </c>
      <c r="AU159" s="157" t="s">
        <v>8</v>
      </c>
      <c r="AY159" s="18" t="s">
        <v>184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</v>
      </c>
      <c r="BK159" s="158">
        <f>ROUND(I159*H159,0)</f>
        <v>0</v>
      </c>
      <c r="BL159" s="18" t="s">
        <v>1203</v>
      </c>
      <c r="BM159" s="157" t="s">
        <v>538</v>
      </c>
    </row>
    <row r="160" spans="1:65" s="12" customFormat="1" ht="25.9" customHeight="1">
      <c r="B160" s="132"/>
      <c r="D160" s="133" t="s">
        <v>76</v>
      </c>
      <c r="E160" s="134" t="s">
        <v>1204</v>
      </c>
      <c r="F160" s="134" t="s">
        <v>1205</v>
      </c>
      <c r="I160" s="135"/>
      <c r="J160" s="136">
        <f>BK160</f>
        <v>0</v>
      </c>
      <c r="L160" s="132"/>
      <c r="M160" s="137"/>
      <c r="N160" s="138"/>
      <c r="O160" s="138"/>
      <c r="P160" s="139">
        <f>P161</f>
        <v>0</v>
      </c>
      <c r="Q160" s="138"/>
      <c r="R160" s="139">
        <f>R161</f>
        <v>0</v>
      </c>
      <c r="S160" s="138"/>
      <c r="T160" s="140">
        <f>T161</f>
        <v>0</v>
      </c>
      <c r="AR160" s="133" t="s">
        <v>94</v>
      </c>
      <c r="AT160" s="141" t="s">
        <v>76</v>
      </c>
      <c r="AU160" s="141" t="s">
        <v>77</v>
      </c>
      <c r="AY160" s="133" t="s">
        <v>184</v>
      </c>
      <c r="BK160" s="142">
        <f>BK161</f>
        <v>0</v>
      </c>
    </row>
    <row r="161" spans="1:65" s="12" customFormat="1" ht="22.9" customHeight="1">
      <c r="B161" s="132"/>
      <c r="D161" s="133" t="s">
        <v>76</v>
      </c>
      <c r="E161" s="143" t="s">
        <v>1206</v>
      </c>
      <c r="F161" s="143" t="s">
        <v>1207</v>
      </c>
      <c r="I161" s="135"/>
      <c r="J161" s="144">
        <f>BK161</f>
        <v>0</v>
      </c>
      <c r="L161" s="132"/>
      <c r="M161" s="137"/>
      <c r="N161" s="138"/>
      <c r="O161" s="138"/>
      <c r="P161" s="139">
        <f>P162</f>
        <v>0</v>
      </c>
      <c r="Q161" s="138"/>
      <c r="R161" s="139">
        <f>R162</f>
        <v>0</v>
      </c>
      <c r="S161" s="138"/>
      <c r="T161" s="140">
        <f>T162</f>
        <v>0</v>
      </c>
      <c r="AR161" s="133" t="s">
        <v>94</v>
      </c>
      <c r="AT161" s="141" t="s">
        <v>76</v>
      </c>
      <c r="AU161" s="141" t="s">
        <v>8</v>
      </c>
      <c r="AY161" s="133" t="s">
        <v>184</v>
      </c>
      <c r="BK161" s="142">
        <f>BK162</f>
        <v>0</v>
      </c>
    </row>
    <row r="162" spans="1:65" s="2" customFormat="1" ht="14.45" customHeight="1">
      <c r="A162" s="33"/>
      <c r="B162" s="145"/>
      <c r="C162" s="146" t="s">
        <v>376</v>
      </c>
      <c r="D162" s="146" t="s">
        <v>186</v>
      </c>
      <c r="E162" s="147" t="s">
        <v>1208</v>
      </c>
      <c r="F162" s="148" t="s">
        <v>1209</v>
      </c>
      <c r="G162" s="149" t="s">
        <v>1210</v>
      </c>
      <c r="H162" s="150">
        <v>2</v>
      </c>
      <c r="I162" s="151"/>
      <c r="J162" s="152">
        <f>ROUND(I162*H162,0)</f>
        <v>0</v>
      </c>
      <c r="K162" s="148" t="s">
        <v>1</v>
      </c>
      <c r="L162" s="34"/>
      <c r="M162" s="209" t="s">
        <v>1</v>
      </c>
      <c r="N162" s="210" t="s">
        <v>42</v>
      </c>
      <c r="O162" s="206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91</v>
      </c>
      <c r="AT162" s="157" t="s">
        <v>186</v>
      </c>
      <c r="AU162" s="157" t="s">
        <v>85</v>
      </c>
      <c r="AY162" s="18" t="s">
        <v>184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</v>
      </c>
      <c r="BK162" s="158">
        <f>ROUND(I162*H162,0)</f>
        <v>0</v>
      </c>
      <c r="BL162" s="18" t="s">
        <v>91</v>
      </c>
      <c r="BM162" s="157" t="s">
        <v>548</v>
      </c>
    </row>
    <row r="163" spans="1:65" s="2" customFormat="1" ht="6.95" customHeight="1">
      <c r="A163" s="33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34"/>
      <c r="M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</row>
  </sheetData>
  <autoFilter ref="C123:K162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8" t="s">
        <v>99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104</v>
      </c>
      <c r="L4" s="21"/>
      <c r="M4" s="95" t="s">
        <v>11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258" t="str">
        <f>'Rekapitulace stavby'!K6</f>
        <v>Stavební úpravy 2.n.p. budovy SPOŠ D.K.n.L.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113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9" t="s">
        <v>1277</v>
      </c>
      <c r="F9" s="260"/>
      <c r="G9" s="260"/>
      <c r="H9" s="26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19</v>
      </c>
      <c r="E11" s="33"/>
      <c r="F11" s="26" t="s">
        <v>1</v>
      </c>
      <c r="G11" s="33"/>
      <c r="H11" s="33"/>
      <c r="I11" s="28" t="s">
        <v>20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6" t="str">
        <f>'Rekapitulace stavby'!AN8</f>
        <v>4. 1. 2021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1" t="str">
        <f>'Rekapitulace stavby'!E14</f>
        <v>Vyplň údaj</v>
      </c>
      <c r="F18" s="241"/>
      <c r="G18" s="241"/>
      <c r="H18" s="241"/>
      <c r="I18" s="28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26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32</v>
      </c>
      <c r="F21" s="33"/>
      <c r="G21" s="33"/>
      <c r="H21" s="33"/>
      <c r="I21" s="28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34</v>
      </c>
      <c r="E23" s="33"/>
      <c r="F23" s="33"/>
      <c r="G23" s="33"/>
      <c r="H23" s="33"/>
      <c r="I23" s="28" t="s">
        <v>26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35</v>
      </c>
      <c r="F24" s="33"/>
      <c r="G24" s="33"/>
      <c r="H24" s="33"/>
      <c r="I24" s="28" t="s">
        <v>28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6"/>
      <c r="B27" s="97"/>
      <c r="C27" s="96"/>
      <c r="D27" s="96"/>
      <c r="E27" s="246" t="s">
        <v>1</v>
      </c>
      <c r="F27" s="246"/>
      <c r="G27" s="246"/>
      <c r="H27" s="246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9" t="s">
        <v>37</v>
      </c>
      <c r="E30" s="33"/>
      <c r="F30" s="33"/>
      <c r="G30" s="33"/>
      <c r="H30" s="33"/>
      <c r="I30" s="33"/>
      <c r="J30" s="72">
        <f>ROUND(J126, 0)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39</v>
      </c>
      <c r="G32" s="33"/>
      <c r="H32" s="33"/>
      <c r="I32" s="37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0" t="s">
        <v>41</v>
      </c>
      <c r="E33" s="28" t="s">
        <v>42</v>
      </c>
      <c r="F33" s="101">
        <f>ROUND((SUM(BE126:BE145)),  0)</f>
        <v>0</v>
      </c>
      <c r="G33" s="33"/>
      <c r="H33" s="33"/>
      <c r="I33" s="102">
        <v>0.21</v>
      </c>
      <c r="J33" s="101">
        <f>ROUND(((SUM(BE126:BE145))*I33),  0)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43</v>
      </c>
      <c r="F34" s="101">
        <f>ROUND((SUM(BF126:BF145)),  0)</f>
        <v>0</v>
      </c>
      <c r="G34" s="33"/>
      <c r="H34" s="33"/>
      <c r="I34" s="102">
        <v>0.15</v>
      </c>
      <c r="J34" s="101">
        <f>ROUND(((SUM(BF126:BF145))*I34),  0)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44</v>
      </c>
      <c r="F35" s="101">
        <f>ROUND((SUM(BG126:BG145)),  0)</f>
        <v>0</v>
      </c>
      <c r="G35" s="33"/>
      <c r="H35" s="33"/>
      <c r="I35" s="102">
        <v>0.21</v>
      </c>
      <c r="J35" s="101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45</v>
      </c>
      <c r="F36" s="101">
        <f>ROUND((SUM(BH126:BH145)),  0)</f>
        <v>0</v>
      </c>
      <c r="G36" s="33"/>
      <c r="H36" s="33"/>
      <c r="I36" s="102">
        <v>0.15</v>
      </c>
      <c r="J36" s="101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1">
        <f>ROUND((SUM(BI126:BI145)),  0)</f>
        <v>0</v>
      </c>
      <c r="G37" s="33"/>
      <c r="H37" s="33"/>
      <c r="I37" s="102">
        <v>0</v>
      </c>
      <c r="J37" s="101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04" t="s">
        <v>47</v>
      </c>
      <c r="E39" s="61"/>
      <c r="F39" s="61"/>
      <c r="G39" s="105" t="s">
        <v>48</v>
      </c>
      <c r="H39" s="106" t="s">
        <v>49</v>
      </c>
      <c r="I39" s="61"/>
      <c r="J39" s="107">
        <f>SUM(J30:J37)</f>
        <v>0</v>
      </c>
      <c r="K39" s="108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50</v>
      </c>
      <c r="E50" s="45"/>
      <c r="F50" s="45"/>
      <c r="G50" s="44" t="s">
        <v>51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52</v>
      </c>
      <c r="E61" s="36"/>
      <c r="F61" s="109" t="s">
        <v>53</v>
      </c>
      <c r="G61" s="46" t="s">
        <v>52</v>
      </c>
      <c r="H61" s="36"/>
      <c r="I61" s="36"/>
      <c r="J61" s="110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52</v>
      </c>
      <c r="E76" s="36"/>
      <c r="F76" s="109" t="s">
        <v>53</v>
      </c>
      <c r="G76" s="46" t="s">
        <v>52</v>
      </c>
      <c r="H76" s="36"/>
      <c r="I76" s="36"/>
      <c r="J76" s="110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144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Stavební úpravy 2.n.p. budovy SPOŠ D.K.n.L.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9" t="str">
        <f>E9</f>
        <v>6 - Vedlejší náklady</v>
      </c>
      <c r="F87" s="260"/>
      <c r="G87" s="260"/>
      <c r="H87" s="26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3"/>
      <c r="E89" s="33"/>
      <c r="F89" s="26" t="str">
        <f>F12</f>
        <v>Dvůr Králové nad Labem</v>
      </c>
      <c r="G89" s="33"/>
      <c r="H89" s="33"/>
      <c r="I89" s="28" t="s">
        <v>23</v>
      </c>
      <c r="J89" s="56" t="str">
        <f>IF(J12="","",J12)</f>
        <v>4. 1. 2021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8" t="s">
        <v>25</v>
      </c>
      <c r="D91" s="33"/>
      <c r="E91" s="33"/>
      <c r="F91" s="26" t="str">
        <f>E15</f>
        <v>SPOŠ Dvůr Králové n.L., El. Krásnohorské 2069</v>
      </c>
      <c r="G91" s="33"/>
      <c r="H91" s="33"/>
      <c r="I91" s="28" t="s">
        <v>31</v>
      </c>
      <c r="J91" s="31" t="str">
        <f>E21</f>
        <v>Projektis spol. s r.o., Legionářská 562, D.K.n.L.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28" t="s">
        <v>34</v>
      </c>
      <c r="J92" s="31" t="str">
        <f>E24</f>
        <v>ing. V. Švehla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1" t="s">
        <v>145</v>
      </c>
      <c r="D94" s="103"/>
      <c r="E94" s="103"/>
      <c r="F94" s="103"/>
      <c r="G94" s="103"/>
      <c r="H94" s="103"/>
      <c r="I94" s="103"/>
      <c r="J94" s="112" t="s">
        <v>146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3" t="s">
        <v>147</v>
      </c>
      <c r="D96" s="33"/>
      <c r="E96" s="33"/>
      <c r="F96" s="33"/>
      <c r="G96" s="33"/>
      <c r="H96" s="33"/>
      <c r="I96" s="33"/>
      <c r="J96" s="72">
        <f>J126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148</v>
      </c>
    </row>
    <row r="97" spans="1:31" s="9" customFormat="1" ht="24.95" customHeight="1">
      <c r="B97" s="114"/>
      <c r="D97" s="115" t="s">
        <v>1082</v>
      </c>
      <c r="E97" s="116"/>
      <c r="F97" s="116"/>
      <c r="G97" s="116"/>
      <c r="H97" s="116"/>
      <c r="I97" s="116"/>
      <c r="J97" s="117">
        <f>J127</f>
        <v>0</v>
      </c>
      <c r="L97" s="114"/>
    </row>
    <row r="98" spans="1:31" s="10" customFormat="1" ht="19.899999999999999" customHeight="1">
      <c r="B98" s="118"/>
      <c r="D98" s="119" t="s">
        <v>1083</v>
      </c>
      <c r="E98" s="120"/>
      <c r="F98" s="120"/>
      <c r="G98" s="120"/>
      <c r="H98" s="120"/>
      <c r="I98" s="120"/>
      <c r="J98" s="121">
        <f>J128</f>
        <v>0</v>
      </c>
      <c r="L98" s="118"/>
    </row>
    <row r="99" spans="1:31" s="10" customFormat="1" ht="19.899999999999999" customHeight="1">
      <c r="B99" s="118"/>
      <c r="D99" s="119" t="s">
        <v>1278</v>
      </c>
      <c r="E99" s="120"/>
      <c r="F99" s="120"/>
      <c r="G99" s="120"/>
      <c r="H99" s="120"/>
      <c r="I99" s="120"/>
      <c r="J99" s="121">
        <f>J130</f>
        <v>0</v>
      </c>
      <c r="L99" s="118"/>
    </row>
    <row r="100" spans="1:31" s="10" customFormat="1" ht="19.899999999999999" customHeight="1">
      <c r="B100" s="118"/>
      <c r="D100" s="119" t="s">
        <v>1279</v>
      </c>
      <c r="E100" s="120"/>
      <c r="F100" s="120"/>
      <c r="G100" s="120"/>
      <c r="H100" s="120"/>
      <c r="I100" s="120"/>
      <c r="J100" s="121">
        <f>J132</f>
        <v>0</v>
      </c>
      <c r="L100" s="118"/>
    </row>
    <row r="101" spans="1:31" s="10" customFormat="1" ht="19.899999999999999" customHeight="1">
      <c r="B101" s="118"/>
      <c r="D101" s="119" t="s">
        <v>1280</v>
      </c>
      <c r="E101" s="120"/>
      <c r="F101" s="120"/>
      <c r="G101" s="120"/>
      <c r="H101" s="120"/>
      <c r="I101" s="120"/>
      <c r="J101" s="121">
        <f>J134</f>
        <v>0</v>
      </c>
      <c r="L101" s="118"/>
    </row>
    <row r="102" spans="1:31" s="10" customFormat="1" ht="19.899999999999999" customHeight="1">
      <c r="B102" s="118"/>
      <c r="D102" s="119" t="s">
        <v>1281</v>
      </c>
      <c r="E102" s="120"/>
      <c r="F102" s="120"/>
      <c r="G102" s="120"/>
      <c r="H102" s="120"/>
      <c r="I102" s="120"/>
      <c r="J102" s="121">
        <f>J136</f>
        <v>0</v>
      </c>
      <c r="L102" s="118"/>
    </row>
    <row r="103" spans="1:31" s="10" customFormat="1" ht="19.899999999999999" customHeight="1">
      <c r="B103" s="118"/>
      <c r="D103" s="119" t="s">
        <v>1282</v>
      </c>
      <c r="E103" s="120"/>
      <c r="F103" s="120"/>
      <c r="G103" s="120"/>
      <c r="H103" s="120"/>
      <c r="I103" s="120"/>
      <c r="J103" s="121">
        <f>J138</f>
        <v>0</v>
      </c>
      <c r="L103" s="118"/>
    </row>
    <row r="104" spans="1:31" s="10" customFormat="1" ht="19.899999999999999" customHeight="1">
      <c r="B104" s="118"/>
      <c r="D104" s="119" t="s">
        <v>1283</v>
      </c>
      <c r="E104" s="120"/>
      <c r="F104" s="120"/>
      <c r="G104" s="120"/>
      <c r="H104" s="120"/>
      <c r="I104" s="120"/>
      <c r="J104" s="121">
        <f>J140</f>
        <v>0</v>
      </c>
      <c r="L104" s="118"/>
    </row>
    <row r="105" spans="1:31" s="10" customFormat="1" ht="19.899999999999999" customHeight="1">
      <c r="B105" s="118"/>
      <c r="D105" s="119" t="s">
        <v>1284</v>
      </c>
      <c r="E105" s="120"/>
      <c r="F105" s="120"/>
      <c r="G105" s="120"/>
      <c r="H105" s="120"/>
      <c r="I105" s="120"/>
      <c r="J105" s="121">
        <f>J142</f>
        <v>0</v>
      </c>
      <c r="L105" s="118"/>
    </row>
    <row r="106" spans="1:31" s="10" customFormat="1" ht="19.899999999999999" customHeight="1">
      <c r="B106" s="118"/>
      <c r="D106" s="119" t="s">
        <v>1285</v>
      </c>
      <c r="E106" s="120"/>
      <c r="F106" s="120"/>
      <c r="G106" s="120"/>
      <c r="H106" s="120"/>
      <c r="I106" s="120"/>
      <c r="J106" s="121">
        <f>J144</f>
        <v>0</v>
      </c>
      <c r="L106" s="118"/>
    </row>
    <row r="107" spans="1:31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6.95" customHeight="1">
      <c r="A112" s="33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169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17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3"/>
      <c r="D116" s="33"/>
      <c r="E116" s="258" t="str">
        <f>E7</f>
        <v>Stavební úpravy 2.n.p. budovy SPOŠ D.K.n.L.</v>
      </c>
      <c r="F116" s="259"/>
      <c r="G116" s="259"/>
      <c r="H116" s="259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113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19" t="str">
        <f>E9</f>
        <v>6 - Vedlejší náklady</v>
      </c>
      <c r="F118" s="260"/>
      <c r="G118" s="260"/>
      <c r="H118" s="260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21</v>
      </c>
      <c r="D120" s="33"/>
      <c r="E120" s="33"/>
      <c r="F120" s="26" t="str">
        <f>F12</f>
        <v>Dvůr Králové nad Labem</v>
      </c>
      <c r="G120" s="33"/>
      <c r="H120" s="33"/>
      <c r="I120" s="28" t="s">
        <v>23</v>
      </c>
      <c r="J120" s="56" t="str">
        <f>IF(J12="","",J12)</f>
        <v>4. 1. 2021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40.15" customHeight="1">
      <c r="A122" s="33"/>
      <c r="B122" s="34"/>
      <c r="C122" s="28" t="s">
        <v>25</v>
      </c>
      <c r="D122" s="33"/>
      <c r="E122" s="33"/>
      <c r="F122" s="26" t="str">
        <f>E15</f>
        <v>SPOŠ Dvůr Králové n.L., El. Krásnohorské 2069</v>
      </c>
      <c r="G122" s="33"/>
      <c r="H122" s="33"/>
      <c r="I122" s="28" t="s">
        <v>31</v>
      </c>
      <c r="J122" s="31" t="str">
        <f>E21</f>
        <v>Projektis spol. s r.o., Legionářská 562, D.K.n.L.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29</v>
      </c>
      <c r="D123" s="33"/>
      <c r="E123" s="33"/>
      <c r="F123" s="26" t="str">
        <f>IF(E18="","",E18)</f>
        <v>Vyplň údaj</v>
      </c>
      <c r="G123" s="33"/>
      <c r="H123" s="33"/>
      <c r="I123" s="28" t="s">
        <v>34</v>
      </c>
      <c r="J123" s="31" t="str">
        <f>E24</f>
        <v>ing. V. Švehla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22"/>
      <c r="B125" s="123"/>
      <c r="C125" s="124" t="s">
        <v>170</v>
      </c>
      <c r="D125" s="125" t="s">
        <v>62</v>
      </c>
      <c r="E125" s="125" t="s">
        <v>58</v>
      </c>
      <c r="F125" s="125" t="s">
        <v>59</v>
      </c>
      <c r="G125" s="125" t="s">
        <v>171</v>
      </c>
      <c r="H125" s="125" t="s">
        <v>172</v>
      </c>
      <c r="I125" s="125" t="s">
        <v>173</v>
      </c>
      <c r="J125" s="125" t="s">
        <v>146</v>
      </c>
      <c r="K125" s="126" t="s">
        <v>174</v>
      </c>
      <c r="L125" s="127"/>
      <c r="M125" s="63" t="s">
        <v>1</v>
      </c>
      <c r="N125" s="64" t="s">
        <v>41</v>
      </c>
      <c r="O125" s="64" t="s">
        <v>175</v>
      </c>
      <c r="P125" s="64" t="s">
        <v>176</v>
      </c>
      <c r="Q125" s="64" t="s">
        <v>177</v>
      </c>
      <c r="R125" s="64" t="s">
        <v>178</v>
      </c>
      <c r="S125" s="64" t="s">
        <v>179</v>
      </c>
      <c r="T125" s="65" t="s">
        <v>180</v>
      </c>
      <c r="U125" s="122"/>
      <c r="V125" s="122"/>
      <c r="W125" s="122"/>
      <c r="X125" s="122"/>
      <c r="Y125" s="122"/>
      <c r="Z125" s="122"/>
      <c r="AA125" s="122"/>
      <c r="AB125" s="122"/>
      <c r="AC125" s="122"/>
      <c r="AD125" s="122"/>
      <c r="AE125" s="122"/>
    </row>
    <row r="126" spans="1:63" s="2" customFormat="1" ht="22.9" customHeight="1">
      <c r="A126" s="33"/>
      <c r="B126" s="34"/>
      <c r="C126" s="70" t="s">
        <v>181</v>
      </c>
      <c r="D126" s="33"/>
      <c r="E126" s="33"/>
      <c r="F126" s="33"/>
      <c r="G126" s="33"/>
      <c r="H126" s="33"/>
      <c r="I126" s="33"/>
      <c r="J126" s="128">
        <f>BK126</f>
        <v>0</v>
      </c>
      <c r="K126" s="33"/>
      <c r="L126" s="34"/>
      <c r="M126" s="66"/>
      <c r="N126" s="57"/>
      <c r="O126" s="67"/>
      <c r="P126" s="129">
        <f>P127</f>
        <v>0</v>
      </c>
      <c r="Q126" s="67"/>
      <c r="R126" s="129">
        <f>R127</f>
        <v>0</v>
      </c>
      <c r="S126" s="67"/>
      <c r="T126" s="130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76</v>
      </c>
      <c r="AU126" s="18" t="s">
        <v>148</v>
      </c>
      <c r="BK126" s="131">
        <f>BK127</f>
        <v>0</v>
      </c>
    </row>
    <row r="127" spans="1:63" s="12" customFormat="1" ht="25.9" customHeight="1">
      <c r="B127" s="132"/>
      <c r="D127" s="133" t="s">
        <v>76</v>
      </c>
      <c r="E127" s="134" t="s">
        <v>1204</v>
      </c>
      <c r="F127" s="134" t="s">
        <v>1205</v>
      </c>
      <c r="I127" s="135"/>
      <c r="J127" s="136">
        <f>BK127</f>
        <v>0</v>
      </c>
      <c r="L127" s="132"/>
      <c r="M127" s="137"/>
      <c r="N127" s="138"/>
      <c r="O127" s="138"/>
      <c r="P127" s="139">
        <f>P128+P130+P132+P134+P136+P138+P140+P142+P144</f>
        <v>0</v>
      </c>
      <c r="Q127" s="138"/>
      <c r="R127" s="139">
        <f>R128+R130+R132+R134+R136+R138+R140+R142+R144</f>
        <v>0</v>
      </c>
      <c r="S127" s="138"/>
      <c r="T127" s="140">
        <f>T128+T130+T132+T134+T136+T138+T140+T142+T144</f>
        <v>0</v>
      </c>
      <c r="AR127" s="133" t="s">
        <v>94</v>
      </c>
      <c r="AT127" s="141" t="s">
        <v>76</v>
      </c>
      <c r="AU127" s="141" t="s">
        <v>77</v>
      </c>
      <c r="AY127" s="133" t="s">
        <v>184</v>
      </c>
      <c r="BK127" s="142">
        <f>BK128+BK130+BK132+BK134+BK136+BK138+BK140+BK142+BK144</f>
        <v>0</v>
      </c>
    </row>
    <row r="128" spans="1:63" s="12" customFormat="1" ht="22.9" customHeight="1">
      <c r="B128" s="132"/>
      <c r="D128" s="133" t="s">
        <v>76</v>
      </c>
      <c r="E128" s="143" t="s">
        <v>1206</v>
      </c>
      <c r="F128" s="143" t="s">
        <v>1207</v>
      </c>
      <c r="I128" s="135"/>
      <c r="J128" s="144">
        <f>BK128</f>
        <v>0</v>
      </c>
      <c r="L128" s="132"/>
      <c r="M128" s="137"/>
      <c r="N128" s="138"/>
      <c r="O128" s="138"/>
      <c r="P128" s="139">
        <f>P129</f>
        <v>0</v>
      </c>
      <c r="Q128" s="138"/>
      <c r="R128" s="139">
        <f>R129</f>
        <v>0</v>
      </c>
      <c r="S128" s="138"/>
      <c r="T128" s="140">
        <f>T129</f>
        <v>0</v>
      </c>
      <c r="AR128" s="133" t="s">
        <v>94</v>
      </c>
      <c r="AT128" s="141" t="s">
        <v>76</v>
      </c>
      <c r="AU128" s="141" t="s">
        <v>8</v>
      </c>
      <c r="AY128" s="133" t="s">
        <v>184</v>
      </c>
      <c r="BK128" s="142">
        <f>BK129</f>
        <v>0</v>
      </c>
    </row>
    <row r="129" spans="1:65" s="2" customFormat="1" ht="14.45" customHeight="1">
      <c r="A129" s="33"/>
      <c r="B129" s="145"/>
      <c r="C129" s="146" t="s">
        <v>8</v>
      </c>
      <c r="D129" s="146" t="s">
        <v>186</v>
      </c>
      <c r="E129" s="147" t="s">
        <v>1286</v>
      </c>
      <c r="F129" s="148" t="s">
        <v>1207</v>
      </c>
      <c r="G129" s="149" t="s">
        <v>1073</v>
      </c>
      <c r="H129" s="150">
        <v>1</v>
      </c>
      <c r="I129" s="151"/>
      <c r="J129" s="152">
        <f>ROUND(I129*H129,0)</f>
        <v>0</v>
      </c>
      <c r="K129" s="148" t="s">
        <v>190</v>
      </c>
      <c r="L129" s="34"/>
      <c r="M129" s="153" t="s">
        <v>1</v>
      </c>
      <c r="N129" s="154" t="s">
        <v>42</v>
      </c>
      <c r="O129" s="59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1287</v>
      </c>
      <c r="AT129" s="157" t="s">
        <v>186</v>
      </c>
      <c r="AU129" s="157" t="s">
        <v>85</v>
      </c>
      <c r="AY129" s="18" t="s">
        <v>184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8" t="s">
        <v>8</v>
      </c>
      <c r="BK129" s="158">
        <f>ROUND(I129*H129,0)</f>
        <v>0</v>
      </c>
      <c r="BL129" s="18" t="s">
        <v>1287</v>
      </c>
      <c r="BM129" s="157" t="s">
        <v>1288</v>
      </c>
    </row>
    <row r="130" spans="1:65" s="12" customFormat="1" ht="22.9" customHeight="1">
      <c r="B130" s="132"/>
      <c r="D130" s="133" t="s">
        <v>76</v>
      </c>
      <c r="E130" s="143" t="s">
        <v>1289</v>
      </c>
      <c r="F130" s="143" t="s">
        <v>1290</v>
      </c>
      <c r="I130" s="135"/>
      <c r="J130" s="144">
        <f>BK130</f>
        <v>0</v>
      </c>
      <c r="L130" s="132"/>
      <c r="M130" s="137"/>
      <c r="N130" s="138"/>
      <c r="O130" s="138"/>
      <c r="P130" s="139">
        <f>P131</f>
        <v>0</v>
      </c>
      <c r="Q130" s="138"/>
      <c r="R130" s="139">
        <f>R131</f>
        <v>0</v>
      </c>
      <c r="S130" s="138"/>
      <c r="T130" s="140">
        <f>T131</f>
        <v>0</v>
      </c>
      <c r="AR130" s="133" t="s">
        <v>94</v>
      </c>
      <c r="AT130" s="141" t="s">
        <v>76</v>
      </c>
      <c r="AU130" s="141" t="s">
        <v>8</v>
      </c>
      <c r="AY130" s="133" t="s">
        <v>184</v>
      </c>
      <c r="BK130" s="142">
        <f>BK131</f>
        <v>0</v>
      </c>
    </row>
    <row r="131" spans="1:65" s="2" customFormat="1" ht="14.45" customHeight="1">
      <c r="A131" s="33"/>
      <c r="B131" s="145"/>
      <c r="C131" s="146" t="s">
        <v>85</v>
      </c>
      <c r="D131" s="146" t="s">
        <v>186</v>
      </c>
      <c r="E131" s="147" t="s">
        <v>1291</v>
      </c>
      <c r="F131" s="148" t="s">
        <v>1290</v>
      </c>
      <c r="G131" s="149" t="s">
        <v>1073</v>
      </c>
      <c r="H131" s="150">
        <v>1</v>
      </c>
      <c r="I131" s="151"/>
      <c r="J131" s="152">
        <f>ROUND(I131*H131,0)</f>
        <v>0</v>
      </c>
      <c r="K131" s="148" t="s">
        <v>190</v>
      </c>
      <c r="L131" s="34"/>
      <c r="M131" s="153" t="s">
        <v>1</v>
      </c>
      <c r="N131" s="154" t="s">
        <v>42</v>
      </c>
      <c r="O131" s="59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1287</v>
      </c>
      <c r="AT131" s="157" t="s">
        <v>186</v>
      </c>
      <c r="AU131" s="157" t="s">
        <v>85</v>
      </c>
      <c r="AY131" s="18" t="s">
        <v>184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8" t="s">
        <v>8</v>
      </c>
      <c r="BK131" s="158">
        <f>ROUND(I131*H131,0)</f>
        <v>0</v>
      </c>
      <c r="BL131" s="18" t="s">
        <v>1287</v>
      </c>
      <c r="BM131" s="157" t="s">
        <v>1292</v>
      </c>
    </row>
    <row r="132" spans="1:65" s="12" customFormat="1" ht="22.9" customHeight="1">
      <c r="B132" s="132"/>
      <c r="D132" s="133" t="s">
        <v>76</v>
      </c>
      <c r="E132" s="143" t="s">
        <v>1293</v>
      </c>
      <c r="F132" s="143" t="s">
        <v>1294</v>
      </c>
      <c r="I132" s="135"/>
      <c r="J132" s="144">
        <f>BK132</f>
        <v>0</v>
      </c>
      <c r="L132" s="132"/>
      <c r="M132" s="137"/>
      <c r="N132" s="138"/>
      <c r="O132" s="138"/>
      <c r="P132" s="139">
        <f>P133</f>
        <v>0</v>
      </c>
      <c r="Q132" s="138"/>
      <c r="R132" s="139">
        <f>R133</f>
        <v>0</v>
      </c>
      <c r="S132" s="138"/>
      <c r="T132" s="140">
        <f>T133</f>
        <v>0</v>
      </c>
      <c r="AR132" s="133" t="s">
        <v>94</v>
      </c>
      <c r="AT132" s="141" t="s">
        <v>76</v>
      </c>
      <c r="AU132" s="141" t="s">
        <v>8</v>
      </c>
      <c r="AY132" s="133" t="s">
        <v>184</v>
      </c>
      <c r="BK132" s="142">
        <f>BK133</f>
        <v>0</v>
      </c>
    </row>
    <row r="133" spans="1:65" s="2" customFormat="1" ht="14.45" customHeight="1">
      <c r="A133" s="33"/>
      <c r="B133" s="145"/>
      <c r="C133" s="146" t="s">
        <v>88</v>
      </c>
      <c r="D133" s="146" t="s">
        <v>186</v>
      </c>
      <c r="E133" s="147" t="s">
        <v>1295</v>
      </c>
      <c r="F133" s="148" t="s">
        <v>1294</v>
      </c>
      <c r="G133" s="149" t="s">
        <v>1073</v>
      </c>
      <c r="H133" s="150">
        <v>1</v>
      </c>
      <c r="I133" s="151"/>
      <c r="J133" s="152">
        <f>ROUND(I133*H133,0)</f>
        <v>0</v>
      </c>
      <c r="K133" s="148" t="s">
        <v>190</v>
      </c>
      <c r="L133" s="34"/>
      <c r="M133" s="153" t="s">
        <v>1</v>
      </c>
      <c r="N133" s="154" t="s">
        <v>42</v>
      </c>
      <c r="O133" s="59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1287</v>
      </c>
      <c r="AT133" s="157" t="s">
        <v>186</v>
      </c>
      <c r="AU133" s="157" t="s">
        <v>85</v>
      </c>
      <c r="AY133" s="18" t="s">
        <v>184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</v>
      </c>
      <c r="BK133" s="158">
        <f>ROUND(I133*H133,0)</f>
        <v>0</v>
      </c>
      <c r="BL133" s="18" t="s">
        <v>1287</v>
      </c>
      <c r="BM133" s="157" t="s">
        <v>1296</v>
      </c>
    </row>
    <row r="134" spans="1:65" s="12" customFormat="1" ht="22.9" customHeight="1">
      <c r="B134" s="132"/>
      <c r="D134" s="133" t="s">
        <v>76</v>
      </c>
      <c r="E134" s="143" t="s">
        <v>1297</v>
      </c>
      <c r="F134" s="143" t="s">
        <v>1298</v>
      </c>
      <c r="I134" s="135"/>
      <c r="J134" s="144">
        <f>BK134</f>
        <v>0</v>
      </c>
      <c r="L134" s="132"/>
      <c r="M134" s="137"/>
      <c r="N134" s="138"/>
      <c r="O134" s="138"/>
      <c r="P134" s="139">
        <f>P135</f>
        <v>0</v>
      </c>
      <c r="Q134" s="138"/>
      <c r="R134" s="139">
        <f>R135</f>
        <v>0</v>
      </c>
      <c r="S134" s="138"/>
      <c r="T134" s="140">
        <f>T135</f>
        <v>0</v>
      </c>
      <c r="AR134" s="133" t="s">
        <v>94</v>
      </c>
      <c r="AT134" s="141" t="s">
        <v>76</v>
      </c>
      <c r="AU134" s="141" t="s">
        <v>8</v>
      </c>
      <c r="AY134" s="133" t="s">
        <v>184</v>
      </c>
      <c r="BK134" s="142">
        <f>BK135</f>
        <v>0</v>
      </c>
    </row>
    <row r="135" spans="1:65" s="2" customFormat="1" ht="14.45" customHeight="1">
      <c r="A135" s="33"/>
      <c r="B135" s="145"/>
      <c r="C135" s="146" t="s">
        <v>91</v>
      </c>
      <c r="D135" s="146" t="s">
        <v>186</v>
      </c>
      <c r="E135" s="147" t="s">
        <v>1299</v>
      </c>
      <c r="F135" s="148" t="s">
        <v>1298</v>
      </c>
      <c r="G135" s="149" t="s">
        <v>1073</v>
      </c>
      <c r="H135" s="150">
        <v>1</v>
      </c>
      <c r="I135" s="151"/>
      <c r="J135" s="152">
        <f>ROUND(I135*H135,0)</f>
        <v>0</v>
      </c>
      <c r="K135" s="148" t="s">
        <v>190</v>
      </c>
      <c r="L135" s="34"/>
      <c r="M135" s="153" t="s">
        <v>1</v>
      </c>
      <c r="N135" s="154" t="s">
        <v>42</v>
      </c>
      <c r="O135" s="59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1287</v>
      </c>
      <c r="AT135" s="157" t="s">
        <v>186</v>
      </c>
      <c r="AU135" s="157" t="s">
        <v>85</v>
      </c>
      <c r="AY135" s="18" t="s">
        <v>184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8</v>
      </c>
      <c r="BK135" s="158">
        <f>ROUND(I135*H135,0)</f>
        <v>0</v>
      </c>
      <c r="BL135" s="18" t="s">
        <v>1287</v>
      </c>
      <c r="BM135" s="157" t="s">
        <v>1300</v>
      </c>
    </row>
    <row r="136" spans="1:65" s="12" customFormat="1" ht="22.9" customHeight="1">
      <c r="B136" s="132"/>
      <c r="D136" s="133" t="s">
        <v>76</v>
      </c>
      <c r="E136" s="143" t="s">
        <v>1301</v>
      </c>
      <c r="F136" s="143" t="s">
        <v>1302</v>
      </c>
      <c r="I136" s="135"/>
      <c r="J136" s="144">
        <f>BK136</f>
        <v>0</v>
      </c>
      <c r="L136" s="132"/>
      <c r="M136" s="137"/>
      <c r="N136" s="138"/>
      <c r="O136" s="138"/>
      <c r="P136" s="139">
        <f>P137</f>
        <v>0</v>
      </c>
      <c r="Q136" s="138"/>
      <c r="R136" s="139">
        <f>R137</f>
        <v>0</v>
      </c>
      <c r="S136" s="138"/>
      <c r="T136" s="140">
        <f>T137</f>
        <v>0</v>
      </c>
      <c r="AR136" s="133" t="s">
        <v>94</v>
      </c>
      <c r="AT136" s="141" t="s">
        <v>76</v>
      </c>
      <c r="AU136" s="141" t="s">
        <v>8</v>
      </c>
      <c r="AY136" s="133" t="s">
        <v>184</v>
      </c>
      <c r="BK136" s="142">
        <f>BK137</f>
        <v>0</v>
      </c>
    </row>
    <row r="137" spans="1:65" s="2" customFormat="1" ht="14.45" customHeight="1">
      <c r="A137" s="33"/>
      <c r="B137" s="145"/>
      <c r="C137" s="146" t="s">
        <v>94</v>
      </c>
      <c r="D137" s="146" t="s">
        <v>186</v>
      </c>
      <c r="E137" s="147" t="s">
        <v>1303</v>
      </c>
      <c r="F137" s="148" t="s">
        <v>1302</v>
      </c>
      <c r="G137" s="149" t="s">
        <v>1073</v>
      </c>
      <c r="H137" s="150">
        <v>1</v>
      </c>
      <c r="I137" s="151"/>
      <c r="J137" s="152">
        <f>ROUND(I137*H137,0)</f>
        <v>0</v>
      </c>
      <c r="K137" s="148" t="s">
        <v>190</v>
      </c>
      <c r="L137" s="34"/>
      <c r="M137" s="153" t="s">
        <v>1</v>
      </c>
      <c r="N137" s="154" t="s">
        <v>42</v>
      </c>
      <c r="O137" s="59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1287</v>
      </c>
      <c r="AT137" s="157" t="s">
        <v>186</v>
      </c>
      <c r="AU137" s="157" t="s">
        <v>85</v>
      </c>
      <c r="AY137" s="18" t="s">
        <v>184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</v>
      </c>
      <c r="BK137" s="158">
        <f>ROUND(I137*H137,0)</f>
        <v>0</v>
      </c>
      <c r="BL137" s="18" t="s">
        <v>1287</v>
      </c>
      <c r="BM137" s="157" t="s">
        <v>1304</v>
      </c>
    </row>
    <row r="138" spans="1:65" s="12" customFormat="1" ht="22.9" customHeight="1">
      <c r="B138" s="132"/>
      <c r="D138" s="133" t="s">
        <v>76</v>
      </c>
      <c r="E138" s="143" t="s">
        <v>1305</v>
      </c>
      <c r="F138" s="143" t="s">
        <v>1306</v>
      </c>
      <c r="I138" s="135"/>
      <c r="J138" s="144">
        <f>BK138</f>
        <v>0</v>
      </c>
      <c r="L138" s="132"/>
      <c r="M138" s="137"/>
      <c r="N138" s="138"/>
      <c r="O138" s="138"/>
      <c r="P138" s="139">
        <f>P139</f>
        <v>0</v>
      </c>
      <c r="Q138" s="138"/>
      <c r="R138" s="139">
        <f>R139</f>
        <v>0</v>
      </c>
      <c r="S138" s="138"/>
      <c r="T138" s="140">
        <f>T139</f>
        <v>0</v>
      </c>
      <c r="AR138" s="133" t="s">
        <v>94</v>
      </c>
      <c r="AT138" s="141" t="s">
        <v>76</v>
      </c>
      <c r="AU138" s="141" t="s">
        <v>8</v>
      </c>
      <c r="AY138" s="133" t="s">
        <v>184</v>
      </c>
      <c r="BK138" s="142">
        <f>BK139</f>
        <v>0</v>
      </c>
    </row>
    <row r="139" spans="1:65" s="2" customFormat="1" ht="14.45" customHeight="1">
      <c r="A139" s="33"/>
      <c r="B139" s="145"/>
      <c r="C139" s="146" t="s">
        <v>97</v>
      </c>
      <c r="D139" s="146" t="s">
        <v>186</v>
      </c>
      <c r="E139" s="147" t="s">
        <v>1307</v>
      </c>
      <c r="F139" s="148" t="s">
        <v>1306</v>
      </c>
      <c r="G139" s="149" t="s">
        <v>1073</v>
      </c>
      <c r="H139" s="150">
        <v>1</v>
      </c>
      <c r="I139" s="151"/>
      <c r="J139" s="152">
        <f>ROUND(I139*H139,0)</f>
        <v>0</v>
      </c>
      <c r="K139" s="148" t="s">
        <v>190</v>
      </c>
      <c r="L139" s="34"/>
      <c r="M139" s="153" t="s">
        <v>1</v>
      </c>
      <c r="N139" s="154" t="s">
        <v>42</v>
      </c>
      <c r="O139" s="59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1287</v>
      </c>
      <c r="AT139" s="157" t="s">
        <v>186</v>
      </c>
      <c r="AU139" s="157" t="s">
        <v>85</v>
      </c>
      <c r="AY139" s="18" t="s">
        <v>184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8</v>
      </c>
      <c r="BK139" s="158">
        <f>ROUND(I139*H139,0)</f>
        <v>0</v>
      </c>
      <c r="BL139" s="18" t="s">
        <v>1287</v>
      </c>
      <c r="BM139" s="157" t="s">
        <v>1308</v>
      </c>
    </row>
    <row r="140" spans="1:65" s="12" customFormat="1" ht="22.9" customHeight="1">
      <c r="B140" s="132"/>
      <c r="D140" s="133" t="s">
        <v>76</v>
      </c>
      <c r="E140" s="143" t="s">
        <v>1309</v>
      </c>
      <c r="F140" s="143" t="s">
        <v>1310</v>
      </c>
      <c r="I140" s="135"/>
      <c r="J140" s="144">
        <f>BK140</f>
        <v>0</v>
      </c>
      <c r="L140" s="132"/>
      <c r="M140" s="137"/>
      <c r="N140" s="138"/>
      <c r="O140" s="138"/>
      <c r="P140" s="139">
        <f>P141</f>
        <v>0</v>
      </c>
      <c r="Q140" s="138"/>
      <c r="R140" s="139">
        <f>R141</f>
        <v>0</v>
      </c>
      <c r="S140" s="138"/>
      <c r="T140" s="140">
        <f>T141</f>
        <v>0</v>
      </c>
      <c r="AR140" s="133" t="s">
        <v>94</v>
      </c>
      <c r="AT140" s="141" t="s">
        <v>76</v>
      </c>
      <c r="AU140" s="141" t="s">
        <v>8</v>
      </c>
      <c r="AY140" s="133" t="s">
        <v>184</v>
      </c>
      <c r="BK140" s="142">
        <f>BK141</f>
        <v>0</v>
      </c>
    </row>
    <row r="141" spans="1:65" s="2" customFormat="1" ht="14.45" customHeight="1">
      <c r="A141" s="33"/>
      <c r="B141" s="145"/>
      <c r="C141" s="146" t="s">
        <v>222</v>
      </c>
      <c r="D141" s="146" t="s">
        <v>186</v>
      </c>
      <c r="E141" s="147" t="s">
        <v>1311</v>
      </c>
      <c r="F141" s="148" t="s">
        <v>1310</v>
      </c>
      <c r="G141" s="149" t="s">
        <v>1073</v>
      </c>
      <c r="H141" s="150">
        <v>1</v>
      </c>
      <c r="I141" s="151"/>
      <c r="J141" s="152">
        <f>ROUND(I141*H141,0)</f>
        <v>0</v>
      </c>
      <c r="K141" s="148" t="s">
        <v>190</v>
      </c>
      <c r="L141" s="34"/>
      <c r="M141" s="153" t="s">
        <v>1</v>
      </c>
      <c r="N141" s="154" t="s">
        <v>42</v>
      </c>
      <c r="O141" s="59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1287</v>
      </c>
      <c r="AT141" s="157" t="s">
        <v>186</v>
      </c>
      <c r="AU141" s="157" t="s">
        <v>85</v>
      </c>
      <c r="AY141" s="18" t="s">
        <v>184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</v>
      </c>
      <c r="BK141" s="158">
        <f>ROUND(I141*H141,0)</f>
        <v>0</v>
      </c>
      <c r="BL141" s="18" t="s">
        <v>1287</v>
      </c>
      <c r="BM141" s="157" t="s">
        <v>1312</v>
      </c>
    </row>
    <row r="142" spans="1:65" s="12" customFormat="1" ht="22.9" customHeight="1">
      <c r="B142" s="132"/>
      <c r="D142" s="133" t="s">
        <v>76</v>
      </c>
      <c r="E142" s="143" t="s">
        <v>1313</v>
      </c>
      <c r="F142" s="143" t="s">
        <v>1314</v>
      </c>
      <c r="I142" s="135"/>
      <c r="J142" s="144">
        <f>BK142</f>
        <v>0</v>
      </c>
      <c r="L142" s="132"/>
      <c r="M142" s="137"/>
      <c r="N142" s="138"/>
      <c r="O142" s="138"/>
      <c r="P142" s="139">
        <f>P143</f>
        <v>0</v>
      </c>
      <c r="Q142" s="138"/>
      <c r="R142" s="139">
        <f>R143</f>
        <v>0</v>
      </c>
      <c r="S142" s="138"/>
      <c r="T142" s="140">
        <f>T143</f>
        <v>0</v>
      </c>
      <c r="AR142" s="133" t="s">
        <v>94</v>
      </c>
      <c r="AT142" s="141" t="s">
        <v>76</v>
      </c>
      <c r="AU142" s="141" t="s">
        <v>8</v>
      </c>
      <c r="AY142" s="133" t="s">
        <v>184</v>
      </c>
      <c r="BK142" s="142">
        <f>BK143</f>
        <v>0</v>
      </c>
    </row>
    <row r="143" spans="1:65" s="2" customFormat="1" ht="14.45" customHeight="1">
      <c r="A143" s="33"/>
      <c r="B143" s="145"/>
      <c r="C143" s="146" t="s">
        <v>227</v>
      </c>
      <c r="D143" s="146" t="s">
        <v>186</v>
      </c>
      <c r="E143" s="147" t="s">
        <v>1315</v>
      </c>
      <c r="F143" s="148" t="s">
        <v>1316</v>
      </c>
      <c r="G143" s="149" t="s">
        <v>1073</v>
      </c>
      <c r="H143" s="150">
        <v>1</v>
      </c>
      <c r="I143" s="151"/>
      <c r="J143" s="152">
        <f>ROUND(I143*H143,0)</f>
        <v>0</v>
      </c>
      <c r="K143" s="148" t="s">
        <v>190</v>
      </c>
      <c r="L143" s="34"/>
      <c r="M143" s="153" t="s">
        <v>1</v>
      </c>
      <c r="N143" s="154" t="s">
        <v>42</v>
      </c>
      <c r="O143" s="59"/>
      <c r="P143" s="155">
        <f>O143*H143</f>
        <v>0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1287</v>
      </c>
      <c r="AT143" s="157" t="s">
        <v>186</v>
      </c>
      <c r="AU143" s="157" t="s">
        <v>85</v>
      </c>
      <c r="AY143" s="18" t="s">
        <v>184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</v>
      </c>
      <c r="BK143" s="158">
        <f>ROUND(I143*H143,0)</f>
        <v>0</v>
      </c>
      <c r="BL143" s="18" t="s">
        <v>1287</v>
      </c>
      <c r="BM143" s="157" t="s">
        <v>1317</v>
      </c>
    </row>
    <row r="144" spans="1:65" s="12" customFormat="1" ht="22.9" customHeight="1">
      <c r="B144" s="132"/>
      <c r="D144" s="133" t="s">
        <v>76</v>
      </c>
      <c r="E144" s="143" t="s">
        <v>1318</v>
      </c>
      <c r="F144" s="143" t="s">
        <v>1319</v>
      </c>
      <c r="I144" s="135"/>
      <c r="J144" s="144">
        <f>BK144</f>
        <v>0</v>
      </c>
      <c r="L144" s="132"/>
      <c r="M144" s="137"/>
      <c r="N144" s="138"/>
      <c r="O144" s="138"/>
      <c r="P144" s="139">
        <f>P145</f>
        <v>0</v>
      </c>
      <c r="Q144" s="138"/>
      <c r="R144" s="139">
        <f>R145</f>
        <v>0</v>
      </c>
      <c r="S144" s="138"/>
      <c r="T144" s="140">
        <f>T145</f>
        <v>0</v>
      </c>
      <c r="AR144" s="133" t="s">
        <v>94</v>
      </c>
      <c r="AT144" s="141" t="s">
        <v>76</v>
      </c>
      <c r="AU144" s="141" t="s">
        <v>8</v>
      </c>
      <c r="AY144" s="133" t="s">
        <v>184</v>
      </c>
      <c r="BK144" s="142">
        <f>BK145</f>
        <v>0</v>
      </c>
    </row>
    <row r="145" spans="1:65" s="2" customFormat="1" ht="14.45" customHeight="1">
      <c r="A145" s="33"/>
      <c r="B145" s="145"/>
      <c r="C145" s="146" t="s">
        <v>234</v>
      </c>
      <c r="D145" s="146" t="s">
        <v>186</v>
      </c>
      <c r="E145" s="147" t="s">
        <v>1320</v>
      </c>
      <c r="F145" s="148" t="s">
        <v>1319</v>
      </c>
      <c r="G145" s="149" t="s">
        <v>1073</v>
      </c>
      <c r="H145" s="150">
        <v>1</v>
      </c>
      <c r="I145" s="151"/>
      <c r="J145" s="152">
        <f>ROUND(I145*H145,0)</f>
        <v>0</v>
      </c>
      <c r="K145" s="148" t="s">
        <v>190</v>
      </c>
      <c r="L145" s="34"/>
      <c r="M145" s="209" t="s">
        <v>1</v>
      </c>
      <c r="N145" s="210" t="s">
        <v>42</v>
      </c>
      <c r="O145" s="206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1287</v>
      </c>
      <c r="AT145" s="157" t="s">
        <v>186</v>
      </c>
      <c r="AU145" s="157" t="s">
        <v>85</v>
      </c>
      <c r="AY145" s="18" t="s">
        <v>184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8</v>
      </c>
      <c r="BK145" s="158">
        <f>ROUND(I145*H145,0)</f>
        <v>0</v>
      </c>
      <c r="BL145" s="18" t="s">
        <v>1287</v>
      </c>
      <c r="BM145" s="157" t="s">
        <v>1321</v>
      </c>
    </row>
    <row r="146" spans="1:65" s="2" customFormat="1" ht="6.95" customHeight="1">
      <c r="A146" s="33"/>
      <c r="B146" s="48"/>
      <c r="C146" s="49"/>
      <c r="D146" s="49"/>
      <c r="E146" s="49"/>
      <c r="F146" s="49"/>
      <c r="G146" s="49"/>
      <c r="H146" s="49"/>
      <c r="I146" s="49"/>
      <c r="J146" s="49"/>
      <c r="K146" s="49"/>
      <c r="L146" s="34"/>
      <c r="M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</sheetData>
  <autoFilter ref="C125:K14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9"/>
      <c r="C3" s="20"/>
      <c r="D3" s="20"/>
      <c r="E3" s="20"/>
      <c r="F3" s="20"/>
      <c r="G3" s="20"/>
      <c r="H3" s="21"/>
    </row>
    <row r="4" spans="1:8" s="1" customFormat="1" ht="24.95" customHeight="1">
      <c r="B4" s="21"/>
      <c r="C4" s="22" t="s">
        <v>1322</v>
      </c>
      <c r="H4" s="21"/>
    </row>
    <row r="5" spans="1:8" s="1" customFormat="1" ht="12" customHeight="1">
      <c r="B5" s="21"/>
      <c r="C5" s="25" t="s">
        <v>14</v>
      </c>
      <c r="D5" s="246" t="s">
        <v>15</v>
      </c>
      <c r="E5" s="242"/>
      <c r="F5" s="242"/>
      <c r="H5" s="21"/>
    </row>
    <row r="6" spans="1:8" s="1" customFormat="1" ht="36.950000000000003" customHeight="1">
      <c r="B6" s="21"/>
      <c r="C6" s="27" t="s">
        <v>17</v>
      </c>
      <c r="D6" s="243" t="s">
        <v>18</v>
      </c>
      <c r="E6" s="242"/>
      <c r="F6" s="242"/>
      <c r="H6" s="21"/>
    </row>
    <row r="7" spans="1:8" s="1" customFormat="1" ht="16.5" customHeight="1">
      <c r="B7" s="21"/>
      <c r="C7" s="28" t="s">
        <v>23</v>
      </c>
      <c r="D7" s="56" t="str">
        <f>'Rekapitulace stavby'!AN8</f>
        <v>4. 1. 2021</v>
      </c>
      <c r="H7" s="21"/>
    </row>
    <row r="8" spans="1:8" s="2" customFormat="1" ht="10.9" customHeight="1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>
      <c r="A9" s="122"/>
      <c r="B9" s="123"/>
      <c r="C9" s="124" t="s">
        <v>58</v>
      </c>
      <c r="D9" s="125" t="s">
        <v>59</v>
      </c>
      <c r="E9" s="125" t="s">
        <v>171</v>
      </c>
      <c r="F9" s="126" t="s">
        <v>1323</v>
      </c>
      <c r="G9" s="122"/>
      <c r="H9" s="123"/>
    </row>
    <row r="10" spans="1:8" s="2" customFormat="1" ht="26.45" customHeight="1">
      <c r="A10" s="33"/>
      <c r="B10" s="34"/>
      <c r="C10" s="211" t="s">
        <v>1324</v>
      </c>
      <c r="D10" s="211" t="s">
        <v>82</v>
      </c>
      <c r="E10" s="33"/>
      <c r="F10" s="33"/>
      <c r="G10" s="33"/>
      <c r="H10" s="34"/>
    </row>
    <row r="11" spans="1:8" s="2" customFormat="1" ht="16.899999999999999" customHeight="1">
      <c r="A11" s="33"/>
      <c r="B11" s="34"/>
      <c r="C11" s="212" t="s">
        <v>117</v>
      </c>
      <c r="D11" s="213" t="s">
        <v>118</v>
      </c>
      <c r="E11" s="214" t="s">
        <v>1</v>
      </c>
      <c r="F11" s="215">
        <v>130.065</v>
      </c>
      <c r="G11" s="33"/>
      <c r="H11" s="34"/>
    </row>
    <row r="12" spans="1:8" s="2" customFormat="1" ht="16.899999999999999" customHeight="1">
      <c r="A12" s="33"/>
      <c r="B12" s="34"/>
      <c r="C12" s="216" t="s">
        <v>1</v>
      </c>
      <c r="D12" s="216" t="s">
        <v>509</v>
      </c>
      <c r="E12" s="18" t="s">
        <v>1</v>
      </c>
      <c r="F12" s="217">
        <v>12.6</v>
      </c>
      <c r="G12" s="33"/>
      <c r="H12" s="34"/>
    </row>
    <row r="13" spans="1:8" s="2" customFormat="1" ht="16.899999999999999" customHeight="1">
      <c r="A13" s="33"/>
      <c r="B13" s="34"/>
      <c r="C13" s="216" t="s">
        <v>1</v>
      </c>
      <c r="D13" s="216" t="s">
        <v>510</v>
      </c>
      <c r="E13" s="18" t="s">
        <v>1</v>
      </c>
      <c r="F13" s="217">
        <v>24.27</v>
      </c>
      <c r="G13" s="33"/>
      <c r="H13" s="34"/>
    </row>
    <row r="14" spans="1:8" s="2" customFormat="1" ht="16.899999999999999" customHeight="1">
      <c r="A14" s="33"/>
      <c r="B14" s="34"/>
      <c r="C14" s="216" t="s">
        <v>1</v>
      </c>
      <c r="D14" s="216" t="s">
        <v>511</v>
      </c>
      <c r="E14" s="18" t="s">
        <v>1</v>
      </c>
      <c r="F14" s="217">
        <v>5.85</v>
      </c>
      <c r="G14" s="33"/>
      <c r="H14" s="34"/>
    </row>
    <row r="15" spans="1:8" s="2" customFormat="1" ht="16.899999999999999" customHeight="1">
      <c r="A15" s="33"/>
      <c r="B15" s="34"/>
      <c r="C15" s="216" t="s">
        <v>1</v>
      </c>
      <c r="D15" s="216" t="s">
        <v>512</v>
      </c>
      <c r="E15" s="18" t="s">
        <v>1</v>
      </c>
      <c r="F15" s="217">
        <v>24.66</v>
      </c>
      <c r="G15" s="33"/>
      <c r="H15" s="34"/>
    </row>
    <row r="16" spans="1:8" s="2" customFormat="1" ht="16.899999999999999" customHeight="1">
      <c r="A16" s="33"/>
      <c r="B16" s="34"/>
      <c r="C16" s="216" t="s">
        <v>1</v>
      </c>
      <c r="D16" s="216" t="s">
        <v>513</v>
      </c>
      <c r="E16" s="18" t="s">
        <v>1</v>
      </c>
      <c r="F16" s="217">
        <v>25.95</v>
      </c>
      <c r="G16" s="33"/>
      <c r="H16" s="34"/>
    </row>
    <row r="17" spans="1:8" s="2" customFormat="1" ht="16.899999999999999" customHeight="1">
      <c r="A17" s="33"/>
      <c r="B17" s="34"/>
      <c r="C17" s="216" t="s">
        <v>1</v>
      </c>
      <c r="D17" s="216" t="s">
        <v>514</v>
      </c>
      <c r="E17" s="18" t="s">
        <v>1</v>
      </c>
      <c r="F17" s="217">
        <v>14.97</v>
      </c>
      <c r="G17" s="33"/>
      <c r="H17" s="34"/>
    </row>
    <row r="18" spans="1:8" s="2" customFormat="1" ht="16.899999999999999" customHeight="1">
      <c r="A18" s="33"/>
      <c r="B18" s="34"/>
      <c r="C18" s="216" t="s">
        <v>1</v>
      </c>
      <c r="D18" s="216" t="s">
        <v>515</v>
      </c>
      <c r="E18" s="18" t="s">
        <v>1</v>
      </c>
      <c r="F18" s="217">
        <v>2.415</v>
      </c>
      <c r="G18" s="33"/>
      <c r="H18" s="34"/>
    </row>
    <row r="19" spans="1:8" s="2" customFormat="1" ht="16.899999999999999" customHeight="1">
      <c r="A19" s="33"/>
      <c r="B19" s="34"/>
      <c r="C19" s="216" t="s">
        <v>1</v>
      </c>
      <c r="D19" s="216" t="s">
        <v>516</v>
      </c>
      <c r="E19" s="18" t="s">
        <v>1</v>
      </c>
      <c r="F19" s="217">
        <v>5.7</v>
      </c>
      <c r="G19" s="33"/>
      <c r="H19" s="34"/>
    </row>
    <row r="20" spans="1:8" s="2" customFormat="1" ht="16.899999999999999" customHeight="1">
      <c r="A20" s="33"/>
      <c r="B20" s="34"/>
      <c r="C20" s="216" t="s">
        <v>1</v>
      </c>
      <c r="D20" s="216" t="s">
        <v>517</v>
      </c>
      <c r="E20" s="18" t="s">
        <v>1</v>
      </c>
      <c r="F20" s="217">
        <v>13.65</v>
      </c>
      <c r="G20" s="33"/>
      <c r="H20" s="34"/>
    </row>
    <row r="21" spans="1:8" s="2" customFormat="1" ht="16.899999999999999" customHeight="1">
      <c r="A21" s="33"/>
      <c r="B21" s="34"/>
      <c r="C21" s="216" t="s">
        <v>117</v>
      </c>
      <c r="D21" s="216" t="s">
        <v>196</v>
      </c>
      <c r="E21" s="18" t="s">
        <v>1</v>
      </c>
      <c r="F21" s="217">
        <v>130.065</v>
      </c>
      <c r="G21" s="33"/>
      <c r="H21" s="34"/>
    </row>
    <row r="22" spans="1:8" s="2" customFormat="1" ht="16.899999999999999" customHeight="1">
      <c r="A22" s="33"/>
      <c r="B22" s="34"/>
      <c r="C22" s="218" t="s">
        <v>1325</v>
      </c>
      <c r="D22" s="33"/>
      <c r="E22" s="33"/>
      <c r="F22" s="33"/>
      <c r="G22" s="33"/>
      <c r="H22" s="34"/>
    </row>
    <row r="23" spans="1:8" s="2" customFormat="1" ht="16.899999999999999" customHeight="1">
      <c r="A23" s="33"/>
      <c r="B23" s="34"/>
      <c r="C23" s="216" t="s">
        <v>506</v>
      </c>
      <c r="D23" s="216" t="s">
        <v>507</v>
      </c>
      <c r="E23" s="18" t="s">
        <v>246</v>
      </c>
      <c r="F23" s="217">
        <v>130.065</v>
      </c>
      <c r="G23" s="33"/>
      <c r="H23" s="34"/>
    </row>
    <row r="24" spans="1:8" s="2" customFormat="1" ht="16.899999999999999" customHeight="1">
      <c r="A24" s="33"/>
      <c r="B24" s="34"/>
      <c r="C24" s="216" t="s">
        <v>539</v>
      </c>
      <c r="D24" s="216" t="s">
        <v>540</v>
      </c>
      <c r="E24" s="18" t="s">
        <v>246</v>
      </c>
      <c r="F24" s="217">
        <v>282.82499999999999</v>
      </c>
      <c r="G24" s="33"/>
      <c r="H24" s="34"/>
    </row>
    <row r="25" spans="1:8" s="2" customFormat="1" ht="16.899999999999999" customHeight="1">
      <c r="A25" s="33"/>
      <c r="B25" s="34"/>
      <c r="C25" s="216" t="s">
        <v>962</v>
      </c>
      <c r="D25" s="216" t="s">
        <v>963</v>
      </c>
      <c r="E25" s="18" t="s">
        <v>246</v>
      </c>
      <c r="F25" s="217">
        <v>1597.32</v>
      </c>
      <c r="G25" s="33"/>
      <c r="H25" s="34"/>
    </row>
    <row r="26" spans="1:8" s="2" customFormat="1" ht="16.899999999999999" customHeight="1">
      <c r="A26" s="33"/>
      <c r="B26" s="34"/>
      <c r="C26" s="216" t="s">
        <v>971</v>
      </c>
      <c r="D26" s="216" t="s">
        <v>972</v>
      </c>
      <c r="E26" s="18" t="s">
        <v>246</v>
      </c>
      <c r="F26" s="217">
        <v>1597.32</v>
      </c>
      <c r="G26" s="33"/>
      <c r="H26" s="34"/>
    </row>
    <row r="27" spans="1:8" s="2" customFormat="1" ht="16.899999999999999" customHeight="1">
      <c r="A27" s="33"/>
      <c r="B27" s="34"/>
      <c r="C27" s="212" t="s">
        <v>120</v>
      </c>
      <c r="D27" s="213" t="s">
        <v>121</v>
      </c>
      <c r="E27" s="214" t="s">
        <v>1</v>
      </c>
      <c r="F27" s="215">
        <v>71.7</v>
      </c>
      <c r="G27" s="33"/>
      <c r="H27" s="34"/>
    </row>
    <row r="28" spans="1:8" s="2" customFormat="1" ht="16.899999999999999" customHeight="1">
      <c r="A28" s="33"/>
      <c r="B28" s="34"/>
      <c r="C28" s="216" t="s">
        <v>1</v>
      </c>
      <c r="D28" s="216" t="s">
        <v>522</v>
      </c>
      <c r="E28" s="18" t="s">
        <v>1</v>
      </c>
      <c r="F28" s="217">
        <v>13.8</v>
      </c>
      <c r="G28" s="33"/>
      <c r="H28" s="34"/>
    </row>
    <row r="29" spans="1:8" s="2" customFormat="1" ht="16.899999999999999" customHeight="1">
      <c r="A29" s="33"/>
      <c r="B29" s="34"/>
      <c r="C29" s="216" t="s">
        <v>1</v>
      </c>
      <c r="D29" s="216" t="s">
        <v>523</v>
      </c>
      <c r="E29" s="18" t="s">
        <v>1</v>
      </c>
      <c r="F29" s="217">
        <v>5.0999999999999996</v>
      </c>
      <c r="G29" s="33"/>
      <c r="H29" s="34"/>
    </row>
    <row r="30" spans="1:8" s="2" customFormat="1" ht="16.899999999999999" customHeight="1">
      <c r="A30" s="33"/>
      <c r="B30" s="34"/>
      <c r="C30" s="216" t="s">
        <v>1</v>
      </c>
      <c r="D30" s="216" t="s">
        <v>524</v>
      </c>
      <c r="E30" s="18" t="s">
        <v>1</v>
      </c>
      <c r="F30" s="217">
        <v>13.95</v>
      </c>
      <c r="G30" s="33"/>
      <c r="H30" s="34"/>
    </row>
    <row r="31" spans="1:8" s="2" customFormat="1" ht="16.899999999999999" customHeight="1">
      <c r="A31" s="33"/>
      <c r="B31" s="34"/>
      <c r="C31" s="216" t="s">
        <v>1</v>
      </c>
      <c r="D31" s="216" t="s">
        <v>525</v>
      </c>
      <c r="E31" s="18" t="s">
        <v>1</v>
      </c>
      <c r="F31" s="217">
        <v>13.95</v>
      </c>
      <c r="G31" s="33"/>
      <c r="H31" s="34"/>
    </row>
    <row r="32" spans="1:8" s="2" customFormat="1" ht="16.899999999999999" customHeight="1">
      <c r="A32" s="33"/>
      <c r="B32" s="34"/>
      <c r="C32" s="216" t="s">
        <v>1</v>
      </c>
      <c r="D32" s="216" t="s">
        <v>526</v>
      </c>
      <c r="E32" s="18" t="s">
        <v>1</v>
      </c>
      <c r="F32" s="217">
        <v>9.9</v>
      </c>
      <c r="G32" s="33"/>
      <c r="H32" s="34"/>
    </row>
    <row r="33" spans="1:8" s="2" customFormat="1" ht="16.899999999999999" customHeight="1">
      <c r="A33" s="33"/>
      <c r="B33" s="34"/>
      <c r="C33" s="216" t="s">
        <v>1</v>
      </c>
      <c r="D33" s="216" t="s">
        <v>527</v>
      </c>
      <c r="E33" s="18" t="s">
        <v>1</v>
      </c>
      <c r="F33" s="217">
        <v>15</v>
      </c>
      <c r="G33" s="33"/>
      <c r="H33" s="34"/>
    </row>
    <row r="34" spans="1:8" s="2" customFormat="1" ht="16.899999999999999" customHeight="1">
      <c r="A34" s="33"/>
      <c r="B34" s="34"/>
      <c r="C34" s="216" t="s">
        <v>120</v>
      </c>
      <c r="D34" s="216" t="s">
        <v>196</v>
      </c>
      <c r="E34" s="18" t="s">
        <v>1</v>
      </c>
      <c r="F34" s="217">
        <v>71.7</v>
      </c>
      <c r="G34" s="33"/>
      <c r="H34" s="34"/>
    </row>
    <row r="35" spans="1:8" s="2" customFormat="1" ht="16.899999999999999" customHeight="1">
      <c r="A35" s="33"/>
      <c r="B35" s="34"/>
      <c r="C35" s="218" t="s">
        <v>1325</v>
      </c>
      <c r="D35" s="33"/>
      <c r="E35" s="33"/>
      <c r="F35" s="33"/>
      <c r="G35" s="33"/>
      <c r="H35" s="34"/>
    </row>
    <row r="36" spans="1:8" s="2" customFormat="1" ht="16.899999999999999" customHeight="1">
      <c r="A36" s="33"/>
      <c r="B36" s="34"/>
      <c r="C36" s="216" t="s">
        <v>519</v>
      </c>
      <c r="D36" s="216" t="s">
        <v>520</v>
      </c>
      <c r="E36" s="18" t="s">
        <v>246</v>
      </c>
      <c r="F36" s="217">
        <v>71.7</v>
      </c>
      <c r="G36" s="33"/>
      <c r="H36" s="34"/>
    </row>
    <row r="37" spans="1:8" s="2" customFormat="1" ht="16.899999999999999" customHeight="1">
      <c r="A37" s="33"/>
      <c r="B37" s="34"/>
      <c r="C37" s="216" t="s">
        <v>539</v>
      </c>
      <c r="D37" s="216" t="s">
        <v>540</v>
      </c>
      <c r="E37" s="18" t="s">
        <v>246</v>
      </c>
      <c r="F37" s="217">
        <v>282.82499999999999</v>
      </c>
      <c r="G37" s="33"/>
      <c r="H37" s="34"/>
    </row>
    <row r="38" spans="1:8" s="2" customFormat="1" ht="16.899999999999999" customHeight="1">
      <c r="A38" s="33"/>
      <c r="B38" s="34"/>
      <c r="C38" s="216" t="s">
        <v>962</v>
      </c>
      <c r="D38" s="216" t="s">
        <v>963</v>
      </c>
      <c r="E38" s="18" t="s">
        <v>246</v>
      </c>
      <c r="F38" s="217">
        <v>1597.32</v>
      </c>
      <c r="G38" s="33"/>
      <c r="H38" s="34"/>
    </row>
    <row r="39" spans="1:8" s="2" customFormat="1" ht="16.899999999999999" customHeight="1">
      <c r="A39" s="33"/>
      <c r="B39" s="34"/>
      <c r="C39" s="216" t="s">
        <v>971</v>
      </c>
      <c r="D39" s="216" t="s">
        <v>972</v>
      </c>
      <c r="E39" s="18" t="s">
        <v>246</v>
      </c>
      <c r="F39" s="217">
        <v>1597.32</v>
      </c>
      <c r="G39" s="33"/>
      <c r="H39" s="34"/>
    </row>
    <row r="40" spans="1:8" s="2" customFormat="1" ht="16.899999999999999" customHeight="1">
      <c r="A40" s="33"/>
      <c r="B40" s="34"/>
      <c r="C40" s="212" t="s">
        <v>123</v>
      </c>
      <c r="D40" s="213" t="s">
        <v>124</v>
      </c>
      <c r="E40" s="214" t="s">
        <v>1</v>
      </c>
      <c r="F40" s="215">
        <v>81.06</v>
      </c>
      <c r="G40" s="33"/>
      <c r="H40" s="34"/>
    </row>
    <row r="41" spans="1:8" s="2" customFormat="1" ht="16.899999999999999" customHeight="1">
      <c r="A41" s="33"/>
      <c r="B41" s="34"/>
      <c r="C41" s="216" t="s">
        <v>1</v>
      </c>
      <c r="D41" s="216" t="s">
        <v>532</v>
      </c>
      <c r="E41" s="18" t="s">
        <v>1</v>
      </c>
      <c r="F41" s="217">
        <v>13.71</v>
      </c>
      <c r="G41" s="33"/>
      <c r="H41" s="34"/>
    </row>
    <row r="42" spans="1:8" s="2" customFormat="1" ht="16.899999999999999" customHeight="1">
      <c r="A42" s="33"/>
      <c r="B42" s="34"/>
      <c r="C42" s="216" t="s">
        <v>1</v>
      </c>
      <c r="D42" s="216" t="s">
        <v>533</v>
      </c>
      <c r="E42" s="18" t="s">
        <v>1</v>
      </c>
      <c r="F42" s="217">
        <v>16.649999999999999</v>
      </c>
      <c r="G42" s="33"/>
      <c r="H42" s="34"/>
    </row>
    <row r="43" spans="1:8" s="2" customFormat="1" ht="16.899999999999999" customHeight="1">
      <c r="A43" s="33"/>
      <c r="B43" s="34"/>
      <c r="C43" s="216" t="s">
        <v>1</v>
      </c>
      <c r="D43" s="216" t="s">
        <v>534</v>
      </c>
      <c r="E43" s="18" t="s">
        <v>1</v>
      </c>
      <c r="F43" s="217">
        <v>6</v>
      </c>
      <c r="G43" s="33"/>
      <c r="H43" s="34"/>
    </row>
    <row r="44" spans="1:8" s="2" customFormat="1" ht="16.899999999999999" customHeight="1">
      <c r="A44" s="33"/>
      <c r="B44" s="34"/>
      <c r="C44" s="216" t="s">
        <v>1</v>
      </c>
      <c r="D44" s="216" t="s">
        <v>535</v>
      </c>
      <c r="E44" s="18" t="s">
        <v>1</v>
      </c>
      <c r="F44" s="217">
        <v>6</v>
      </c>
      <c r="G44" s="33"/>
      <c r="H44" s="34"/>
    </row>
    <row r="45" spans="1:8" s="2" customFormat="1" ht="16.899999999999999" customHeight="1">
      <c r="A45" s="33"/>
      <c r="B45" s="34"/>
      <c r="C45" s="216" t="s">
        <v>1</v>
      </c>
      <c r="D45" s="216" t="s">
        <v>536</v>
      </c>
      <c r="E45" s="18" t="s">
        <v>1</v>
      </c>
      <c r="F45" s="217">
        <v>23.085000000000001</v>
      </c>
      <c r="G45" s="33"/>
      <c r="H45" s="34"/>
    </row>
    <row r="46" spans="1:8" s="2" customFormat="1" ht="16.899999999999999" customHeight="1">
      <c r="A46" s="33"/>
      <c r="B46" s="34"/>
      <c r="C46" s="216" t="s">
        <v>1</v>
      </c>
      <c r="D46" s="216" t="s">
        <v>537</v>
      </c>
      <c r="E46" s="18" t="s">
        <v>1</v>
      </c>
      <c r="F46" s="217">
        <v>15.615</v>
      </c>
      <c r="G46" s="33"/>
      <c r="H46" s="34"/>
    </row>
    <row r="47" spans="1:8" s="2" customFormat="1" ht="16.899999999999999" customHeight="1">
      <c r="A47" s="33"/>
      <c r="B47" s="34"/>
      <c r="C47" s="216" t="s">
        <v>123</v>
      </c>
      <c r="D47" s="216" t="s">
        <v>196</v>
      </c>
      <c r="E47" s="18" t="s">
        <v>1</v>
      </c>
      <c r="F47" s="217">
        <v>81.06</v>
      </c>
      <c r="G47" s="33"/>
      <c r="H47" s="34"/>
    </row>
    <row r="48" spans="1:8" s="2" customFormat="1" ht="16.899999999999999" customHeight="1">
      <c r="A48" s="33"/>
      <c r="B48" s="34"/>
      <c r="C48" s="218" t="s">
        <v>1325</v>
      </c>
      <c r="D48" s="33"/>
      <c r="E48" s="33"/>
      <c r="F48" s="33"/>
      <c r="G48" s="33"/>
      <c r="H48" s="34"/>
    </row>
    <row r="49" spans="1:8" s="2" customFormat="1" ht="16.899999999999999" customHeight="1">
      <c r="A49" s="33"/>
      <c r="B49" s="34"/>
      <c r="C49" s="216" t="s">
        <v>529</v>
      </c>
      <c r="D49" s="216" t="s">
        <v>530</v>
      </c>
      <c r="E49" s="18" t="s">
        <v>246</v>
      </c>
      <c r="F49" s="217">
        <v>81.06</v>
      </c>
      <c r="G49" s="33"/>
      <c r="H49" s="34"/>
    </row>
    <row r="50" spans="1:8" s="2" customFormat="1" ht="16.899999999999999" customHeight="1">
      <c r="A50" s="33"/>
      <c r="B50" s="34"/>
      <c r="C50" s="216" t="s">
        <v>539</v>
      </c>
      <c r="D50" s="216" t="s">
        <v>540</v>
      </c>
      <c r="E50" s="18" t="s">
        <v>246</v>
      </c>
      <c r="F50" s="217">
        <v>282.82499999999999</v>
      </c>
      <c r="G50" s="33"/>
      <c r="H50" s="34"/>
    </row>
    <row r="51" spans="1:8" s="2" customFormat="1" ht="16.899999999999999" customHeight="1">
      <c r="A51" s="33"/>
      <c r="B51" s="34"/>
      <c r="C51" s="216" t="s">
        <v>962</v>
      </c>
      <c r="D51" s="216" t="s">
        <v>963</v>
      </c>
      <c r="E51" s="18" t="s">
        <v>246</v>
      </c>
      <c r="F51" s="217">
        <v>1597.32</v>
      </c>
      <c r="G51" s="33"/>
      <c r="H51" s="34"/>
    </row>
    <row r="52" spans="1:8" s="2" customFormat="1" ht="16.899999999999999" customHeight="1">
      <c r="A52" s="33"/>
      <c r="B52" s="34"/>
      <c r="C52" s="216" t="s">
        <v>971</v>
      </c>
      <c r="D52" s="216" t="s">
        <v>972</v>
      </c>
      <c r="E52" s="18" t="s">
        <v>246</v>
      </c>
      <c r="F52" s="217">
        <v>1597.32</v>
      </c>
      <c r="G52" s="33"/>
      <c r="H52" s="34"/>
    </row>
    <row r="53" spans="1:8" s="2" customFormat="1" ht="16.899999999999999" customHeight="1">
      <c r="A53" s="33"/>
      <c r="B53" s="34"/>
      <c r="C53" s="212" t="s">
        <v>126</v>
      </c>
      <c r="D53" s="213" t="s">
        <v>127</v>
      </c>
      <c r="E53" s="214" t="s">
        <v>1</v>
      </c>
      <c r="F53" s="215">
        <v>7.56</v>
      </c>
      <c r="G53" s="33"/>
      <c r="H53" s="34"/>
    </row>
    <row r="54" spans="1:8" s="2" customFormat="1" ht="16.899999999999999" customHeight="1">
      <c r="A54" s="33"/>
      <c r="B54" s="34"/>
      <c r="C54" s="216" t="s">
        <v>1</v>
      </c>
      <c r="D54" s="216" t="s">
        <v>547</v>
      </c>
      <c r="E54" s="18" t="s">
        <v>1</v>
      </c>
      <c r="F54" s="217">
        <v>7.56</v>
      </c>
      <c r="G54" s="33"/>
      <c r="H54" s="34"/>
    </row>
    <row r="55" spans="1:8" s="2" customFormat="1" ht="16.899999999999999" customHeight="1">
      <c r="A55" s="33"/>
      <c r="B55" s="34"/>
      <c r="C55" s="216" t="s">
        <v>126</v>
      </c>
      <c r="D55" s="216" t="s">
        <v>196</v>
      </c>
      <c r="E55" s="18" t="s">
        <v>1</v>
      </c>
      <c r="F55" s="217">
        <v>7.56</v>
      </c>
      <c r="G55" s="33"/>
      <c r="H55" s="34"/>
    </row>
    <row r="56" spans="1:8" s="2" customFormat="1" ht="16.899999999999999" customHeight="1">
      <c r="A56" s="33"/>
      <c r="B56" s="34"/>
      <c r="C56" s="218" t="s">
        <v>1325</v>
      </c>
      <c r="D56" s="33"/>
      <c r="E56" s="33"/>
      <c r="F56" s="33"/>
      <c r="G56" s="33"/>
      <c r="H56" s="34"/>
    </row>
    <row r="57" spans="1:8" s="2" customFormat="1" ht="16.899999999999999" customHeight="1">
      <c r="A57" s="33"/>
      <c r="B57" s="34"/>
      <c r="C57" s="216" t="s">
        <v>544</v>
      </c>
      <c r="D57" s="216" t="s">
        <v>545</v>
      </c>
      <c r="E57" s="18" t="s">
        <v>246</v>
      </c>
      <c r="F57" s="217">
        <v>7.56</v>
      </c>
      <c r="G57" s="33"/>
      <c r="H57" s="34"/>
    </row>
    <row r="58" spans="1:8" s="2" customFormat="1" ht="16.899999999999999" customHeight="1">
      <c r="A58" s="33"/>
      <c r="B58" s="34"/>
      <c r="C58" s="216" t="s">
        <v>549</v>
      </c>
      <c r="D58" s="216" t="s">
        <v>550</v>
      </c>
      <c r="E58" s="18" t="s">
        <v>246</v>
      </c>
      <c r="F58" s="217">
        <v>7.56</v>
      </c>
      <c r="G58" s="33"/>
      <c r="H58" s="34"/>
    </row>
    <row r="59" spans="1:8" s="2" customFormat="1" ht="16.899999999999999" customHeight="1">
      <c r="A59" s="33"/>
      <c r="B59" s="34"/>
      <c r="C59" s="216" t="s">
        <v>962</v>
      </c>
      <c r="D59" s="216" t="s">
        <v>963</v>
      </c>
      <c r="E59" s="18" t="s">
        <v>246</v>
      </c>
      <c r="F59" s="217">
        <v>1597.32</v>
      </c>
      <c r="G59" s="33"/>
      <c r="H59" s="34"/>
    </row>
    <row r="60" spans="1:8" s="2" customFormat="1" ht="16.899999999999999" customHeight="1">
      <c r="A60" s="33"/>
      <c r="B60" s="34"/>
      <c r="C60" s="216" t="s">
        <v>971</v>
      </c>
      <c r="D60" s="216" t="s">
        <v>972</v>
      </c>
      <c r="E60" s="18" t="s">
        <v>246</v>
      </c>
      <c r="F60" s="217">
        <v>1597.32</v>
      </c>
      <c r="G60" s="33"/>
      <c r="H60" s="34"/>
    </row>
    <row r="61" spans="1:8" s="2" customFormat="1" ht="16.899999999999999" customHeight="1">
      <c r="A61" s="33"/>
      <c r="B61" s="34"/>
      <c r="C61" s="212" t="s">
        <v>129</v>
      </c>
      <c r="D61" s="213" t="s">
        <v>130</v>
      </c>
      <c r="E61" s="214" t="s">
        <v>1</v>
      </c>
      <c r="F61" s="215">
        <v>264.79000000000002</v>
      </c>
      <c r="G61" s="33"/>
      <c r="H61" s="34"/>
    </row>
    <row r="62" spans="1:8" s="2" customFormat="1" ht="22.5">
      <c r="A62" s="33"/>
      <c r="B62" s="34"/>
      <c r="C62" s="216" t="s">
        <v>1</v>
      </c>
      <c r="D62" s="216" t="s">
        <v>556</v>
      </c>
      <c r="E62" s="18" t="s">
        <v>1</v>
      </c>
      <c r="F62" s="217">
        <v>264.79000000000002</v>
      </c>
      <c r="G62" s="33"/>
      <c r="H62" s="34"/>
    </row>
    <row r="63" spans="1:8" s="2" customFormat="1" ht="16.899999999999999" customHeight="1">
      <c r="A63" s="33"/>
      <c r="B63" s="34"/>
      <c r="C63" s="216" t="s">
        <v>129</v>
      </c>
      <c r="D63" s="216" t="s">
        <v>196</v>
      </c>
      <c r="E63" s="18" t="s">
        <v>1</v>
      </c>
      <c r="F63" s="217">
        <v>264.79000000000002</v>
      </c>
      <c r="G63" s="33"/>
      <c r="H63" s="34"/>
    </row>
    <row r="64" spans="1:8" s="2" customFormat="1" ht="16.899999999999999" customHeight="1">
      <c r="A64" s="33"/>
      <c r="B64" s="34"/>
      <c r="C64" s="218" t="s">
        <v>1325</v>
      </c>
      <c r="D64" s="33"/>
      <c r="E64" s="33"/>
      <c r="F64" s="33"/>
      <c r="G64" s="33"/>
      <c r="H64" s="34"/>
    </row>
    <row r="65" spans="1:8" s="2" customFormat="1" ht="16.899999999999999" customHeight="1">
      <c r="A65" s="33"/>
      <c r="B65" s="34"/>
      <c r="C65" s="216" t="s">
        <v>553</v>
      </c>
      <c r="D65" s="216" t="s">
        <v>554</v>
      </c>
      <c r="E65" s="18" t="s">
        <v>246</v>
      </c>
      <c r="F65" s="217">
        <v>264.79000000000002</v>
      </c>
      <c r="G65" s="33"/>
      <c r="H65" s="34"/>
    </row>
    <row r="66" spans="1:8" s="2" customFormat="1" ht="16.899999999999999" customHeight="1">
      <c r="A66" s="33"/>
      <c r="B66" s="34"/>
      <c r="C66" s="216" t="s">
        <v>461</v>
      </c>
      <c r="D66" s="216" t="s">
        <v>462</v>
      </c>
      <c r="E66" s="18" t="s">
        <v>209</v>
      </c>
      <c r="F66" s="217">
        <v>1190.24</v>
      </c>
      <c r="G66" s="33"/>
      <c r="H66" s="34"/>
    </row>
    <row r="67" spans="1:8" s="2" customFormat="1" ht="16.899999999999999" customHeight="1">
      <c r="A67" s="33"/>
      <c r="B67" s="34"/>
      <c r="C67" s="216" t="s">
        <v>568</v>
      </c>
      <c r="D67" s="216" t="s">
        <v>569</v>
      </c>
      <c r="E67" s="18" t="s">
        <v>246</v>
      </c>
      <c r="F67" s="217">
        <v>309.16000000000003</v>
      </c>
      <c r="G67" s="33"/>
      <c r="H67" s="34"/>
    </row>
    <row r="68" spans="1:8" s="2" customFormat="1" ht="16.899999999999999" customHeight="1">
      <c r="A68" s="33"/>
      <c r="B68" s="34"/>
      <c r="C68" s="216" t="s">
        <v>573</v>
      </c>
      <c r="D68" s="216" t="s">
        <v>574</v>
      </c>
      <c r="E68" s="18" t="s">
        <v>246</v>
      </c>
      <c r="F68" s="217">
        <v>297.56</v>
      </c>
      <c r="G68" s="33"/>
      <c r="H68" s="34"/>
    </row>
    <row r="69" spans="1:8" s="2" customFormat="1" ht="16.899999999999999" customHeight="1">
      <c r="A69" s="33"/>
      <c r="B69" s="34"/>
      <c r="C69" s="216" t="s">
        <v>582</v>
      </c>
      <c r="D69" s="216" t="s">
        <v>583</v>
      </c>
      <c r="E69" s="18" t="s">
        <v>246</v>
      </c>
      <c r="F69" s="217">
        <v>297.56</v>
      </c>
      <c r="G69" s="33"/>
      <c r="H69" s="34"/>
    </row>
    <row r="70" spans="1:8" s="2" customFormat="1" ht="16.899999999999999" customHeight="1">
      <c r="A70" s="33"/>
      <c r="B70" s="34"/>
      <c r="C70" s="216" t="s">
        <v>962</v>
      </c>
      <c r="D70" s="216" t="s">
        <v>963</v>
      </c>
      <c r="E70" s="18" t="s">
        <v>246</v>
      </c>
      <c r="F70" s="217">
        <v>1597.32</v>
      </c>
      <c r="G70" s="33"/>
      <c r="H70" s="34"/>
    </row>
    <row r="71" spans="1:8" s="2" customFormat="1" ht="16.899999999999999" customHeight="1">
      <c r="A71" s="33"/>
      <c r="B71" s="34"/>
      <c r="C71" s="216" t="s">
        <v>971</v>
      </c>
      <c r="D71" s="216" t="s">
        <v>972</v>
      </c>
      <c r="E71" s="18" t="s">
        <v>246</v>
      </c>
      <c r="F71" s="217">
        <v>1597.32</v>
      </c>
      <c r="G71" s="33"/>
      <c r="H71" s="34"/>
    </row>
    <row r="72" spans="1:8" s="2" customFormat="1" ht="16.899999999999999" customHeight="1">
      <c r="A72" s="33"/>
      <c r="B72" s="34"/>
      <c r="C72" s="216" t="s">
        <v>577</v>
      </c>
      <c r="D72" s="216" t="s">
        <v>578</v>
      </c>
      <c r="E72" s="18" t="s">
        <v>246</v>
      </c>
      <c r="F72" s="217">
        <v>327.31599999999997</v>
      </c>
      <c r="G72" s="33"/>
      <c r="H72" s="34"/>
    </row>
    <row r="73" spans="1:8" s="2" customFormat="1" ht="16.899999999999999" customHeight="1">
      <c r="A73" s="33"/>
      <c r="B73" s="34"/>
      <c r="C73" s="216" t="s">
        <v>466</v>
      </c>
      <c r="D73" s="216" t="s">
        <v>467</v>
      </c>
      <c r="E73" s="18" t="s">
        <v>189</v>
      </c>
      <c r="F73" s="217">
        <v>2.8570000000000002</v>
      </c>
      <c r="G73" s="33"/>
      <c r="H73" s="34"/>
    </row>
    <row r="74" spans="1:8" s="2" customFormat="1" ht="16.899999999999999" customHeight="1">
      <c r="A74" s="33"/>
      <c r="B74" s="34"/>
      <c r="C74" s="216" t="s">
        <v>586</v>
      </c>
      <c r="D74" s="216" t="s">
        <v>587</v>
      </c>
      <c r="E74" s="18" t="s">
        <v>246</v>
      </c>
      <c r="F74" s="217">
        <v>303.51100000000002</v>
      </c>
      <c r="G74" s="33"/>
      <c r="H74" s="34"/>
    </row>
    <row r="75" spans="1:8" s="2" customFormat="1" ht="16.899999999999999" customHeight="1">
      <c r="A75" s="33"/>
      <c r="B75" s="34"/>
      <c r="C75" s="212" t="s">
        <v>132</v>
      </c>
      <c r="D75" s="213" t="s">
        <v>133</v>
      </c>
      <c r="E75" s="214" t="s">
        <v>1</v>
      </c>
      <c r="F75" s="215">
        <v>32.770000000000003</v>
      </c>
      <c r="G75" s="33"/>
      <c r="H75" s="34"/>
    </row>
    <row r="76" spans="1:8" s="2" customFormat="1" ht="16.899999999999999" customHeight="1">
      <c r="A76" s="33"/>
      <c r="B76" s="34"/>
      <c r="C76" s="216" t="s">
        <v>1</v>
      </c>
      <c r="D76" s="216" t="s">
        <v>566</v>
      </c>
      <c r="E76" s="18" t="s">
        <v>1</v>
      </c>
      <c r="F76" s="217">
        <v>32.770000000000003</v>
      </c>
      <c r="G76" s="33"/>
      <c r="H76" s="34"/>
    </row>
    <row r="77" spans="1:8" s="2" customFormat="1" ht="16.899999999999999" customHeight="1">
      <c r="A77" s="33"/>
      <c r="B77" s="34"/>
      <c r="C77" s="216" t="s">
        <v>132</v>
      </c>
      <c r="D77" s="216" t="s">
        <v>196</v>
      </c>
      <c r="E77" s="18" t="s">
        <v>1</v>
      </c>
      <c r="F77" s="217">
        <v>32.770000000000003</v>
      </c>
      <c r="G77" s="33"/>
      <c r="H77" s="34"/>
    </row>
    <row r="78" spans="1:8" s="2" customFormat="1" ht="16.899999999999999" customHeight="1">
      <c r="A78" s="33"/>
      <c r="B78" s="34"/>
      <c r="C78" s="218" t="s">
        <v>1325</v>
      </c>
      <c r="D78" s="33"/>
      <c r="E78" s="33"/>
      <c r="F78" s="33"/>
      <c r="G78" s="33"/>
      <c r="H78" s="34"/>
    </row>
    <row r="79" spans="1:8" s="2" customFormat="1" ht="16.899999999999999" customHeight="1">
      <c r="A79" s="33"/>
      <c r="B79" s="34"/>
      <c r="C79" s="216" t="s">
        <v>563</v>
      </c>
      <c r="D79" s="216" t="s">
        <v>564</v>
      </c>
      <c r="E79" s="18" t="s">
        <v>246</v>
      </c>
      <c r="F79" s="217">
        <v>32.770000000000003</v>
      </c>
      <c r="G79" s="33"/>
      <c r="H79" s="34"/>
    </row>
    <row r="80" spans="1:8" s="2" customFormat="1" ht="16.899999999999999" customHeight="1">
      <c r="A80" s="33"/>
      <c r="B80" s="34"/>
      <c r="C80" s="216" t="s">
        <v>461</v>
      </c>
      <c r="D80" s="216" t="s">
        <v>462</v>
      </c>
      <c r="E80" s="18" t="s">
        <v>209</v>
      </c>
      <c r="F80" s="217">
        <v>1190.24</v>
      </c>
      <c r="G80" s="33"/>
      <c r="H80" s="34"/>
    </row>
    <row r="81" spans="1:8" s="2" customFormat="1" ht="16.899999999999999" customHeight="1">
      <c r="A81" s="33"/>
      <c r="B81" s="34"/>
      <c r="C81" s="216" t="s">
        <v>568</v>
      </c>
      <c r="D81" s="216" t="s">
        <v>569</v>
      </c>
      <c r="E81" s="18" t="s">
        <v>246</v>
      </c>
      <c r="F81" s="217">
        <v>309.16000000000003</v>
      </c>
      <c r="G81" s="33"/>
      <c r="H81" s="34"/>
    </row>
    <row r="82" spans="1:8" s="2" customFormat="1" ht="16.899999999999999" customHeight="1">
      <c r="A82" s="33"/>
      <c r="B82" s="34"/>
      <c r="C82" s="216" t="s">
        <v>573</v>
      </c>
      <c r="D82" s="216" t="s">
        <v>574</v>
      </c>
      <c r="E82" s="18" t="s">
        <v>246</v>
      </c>
      <c r="F82" s="217">
        <v>297.56</v>
      </c>
      <c r="G82" s="33"/>
      <c r="H82" s="34"/>
    </row>
    <row r="83" spans="1:8" s="2" customFormat="1" ht="16.899999999999999" customHeight="1">
      <c r="A83" s="33"/>
      <c r="B83" s="34"/>
      <c r="C83" s="216" t="s">
        <v>582</v>
      </c>
      <c r="D83" s="216" t="s">
        <v>583</v>
      </c>
      <c r="E83" s="18" t="s">
        <v>246</v>
      </c>
      <c r="F83" s="217">
        <v>297.56</v>
      </c>
      <c r="G83" s="33"/>
      <c r="H83" s="34"/>
    </row>
    <row r="84" spans="1:8" s="2" customFormat="1" ht="16.899999999999999" customHeight="1">
      <c r="A84" s="33"/>
      <c r="B84" s="34"/>
      <c r="C84" s="216" t="s">
        <v>962</v>
      </c>
      <c r="D84" s="216" t="s">
        <v>963</v>
      </c>
      <c r="E84" s="18" t="s">
        <v>246</v>
      </c>
      <c r="F84" s="217">
        <v>1597.32</v>
      </c>
      <c r="G84" s="33"/>
      <c r="H84" s="34"/>
    </row>
    <row r="85" spans="1:8" s="2" customFormat="1" ht="16.899999999999999" customHeight="1">
      <c r="A85" s="33"/>
      <c r="B85" s="34"/>
      <c r="C85" s="216" t="s">
        <v>971</v>
      </c>
      <c r="D85" s="216" t="s">
        <v>972</v>
      </c>
      <c r="E85" s="18" t="s">
        <v>246</v>
      </c>
      <c r="F85" s="217">
        <v>1597.32</v>
      </c>
      <c r="G85" s="33"/>
      <c r="H85" s="34"/>
    </row>
    <row r="86" spans="1:8" s="2" customFormat="1" ht="16.899999999999999" customHeight="1">
      <c r="A86" s="33"/>
      <c r="B86" s="34"/>
      <c r="C86" s="216" t="s">
        <v>577</v>
      </c>
      <c r="D86" s="216" t="s">
        <v>578</v>
      </c>
      <c r="E86" s="18" t="s">
        <v>246</v>
      </c>
      <c r="F86" s="217">
        <v>327.31599999999997</v>
      </c>
      <c r="G86" s="33"/>
      <c r="H86" s="34"/>
    </row>
    <row r="87" spans="1:8" s="2" customFormat="1" ht="16.899999999999999" customHeight="1">
      <c r="A87" s="33"/>
      <c r="B87" s="34"/>
      <c r="C87" s="216" t="s">
        <v>466</v>
      </c>
      <c r="D87" s="216" t="s">
        <v>467</v>
      </c>
      <c r="E87" s="18" t="s">
        <v>189</v>
      </c>
      <c r="F87" s="217">
        <v>2.8570000000000002</v>
      </c>
      <c r="G87" s="33"/>
      <c r="H87" s="34"/>
    </row>
    <row r="88" spans="1:8" s="2" customFormat="1" ht="16.899999999999999" customHeight="1">
      <c r="A88" s="33"/>
      <c r="B88" s="34"/>
      <c r="C88" s="216" t="s">
        <v>586</v>
      </c>
      <c r="D88" s="216" t="s">
        <v>587</v>
      </c>
      <c r="E88" s="18" t="s">
        <v>246</v>
      </c>
      <c r="F88" s="217">
        <v>303.51100000000002</v>
      </c>
      <c r="G88" s="33"/>
      <c r="H88" s="34"/>
    </row>
    <row r="89" spans="1:8" s="2" customFormat="1" ht="16.899999999999999" customHeight="1">
      <c r="A89" s="33"/>
      <c r="B89" s="34"/>
      <c r="C89" s="212" t="s">
        <v>135</v>
      </c>
      <c r="D89" s="213" t="s">
        <v>136</v>
      </c>
      <c r="E89" s="214" t="s">
        <v>1</v>
      </c>
      <c r="F89" s="215">
        <v>11.6</v>
      </c>
      <c r="G89" s="33"/>
      <c r="H89" s="34"/>
    </row>
    <row r="90" spans="1:8" s="2" customFormat="1" ht="16.899999999999999" customHeight="1">
      <c r="A90" s="33"/>
      <c r="B90" s="34"/>
      <c r="C90" s="216" t="s">
        <v>1</v>
      </c>
      <c r="D90" s="216" t="s">
        <v>561</v>
      </c>
      <c r="E90" s="18" t="s">
        <v>1</v>
      </c>
      <c r="F90" s="217">
        <v>11.6</v>
      </c>
      <c r="G90" s="33"/>
      <c r="H90" s="34"/>
    </row>
    <row r="91" spans="1:8" s="2" customFormat="1" ht="16.899999999999999" customHeight="1">
      <c r="A91" s="33"/>
      <c r="B91" s="34"/>
      <c r="C91" s="216" t="s">
        <v>135</v>
      </c>
      <c r="D91" s="216" t="s">
        <v>196</v>
      </c>
      <c r="E91" s="18" t="s">
        <v>1</v>
      </c>
      <c r="F91" s="217">
        <v>11.6</v>
      </c>
      <c r="G91" s="33"/>
      <c r="H91" s="34"/>
    </row>
    <row r="92" spans="1:8" s="2" customFormat="1" ht="16.899999999999999" customHeight="1">
      <c r="A92" s="33"/>
      <c r="B92" s="34"/>
      <c r="C92" s="218" t="s">
        <v>1325</v>
      </c>
      <c r="D92" s="33"/>
      <c r="E92" s="33"/>
      <c r="F92" s="33"/>
      <c r="G92" s="33"/>
      <c r="H92" s="34"/>
    </row>
    <row r="93" spans="1:8" s="2" customFormat="1" ht="16.899999999999999" customHeight="1">
      <c r="A93" s="33"/>
      <c r="B93" s="34"/>
      <c r="C93" s="216" t="s">
        <v>558</v>
      </c>
      <c r="D93" s="216" t="s">
        <v>559</v>
      </c>
      <c r="E93" s="18" t="s">
        <v>246</v>
      </c>
      <c r="F93" s="217">
        <v>11.6</v>
      </c>
      <c r="G93" s="33"/>
      <c r="H93" s="34"/>
    </row>
    <row r="94" spans="1:8" s="2" customFormat="1" ht="16.899999999999999" customHeight="1">
      <c r="A94" s="33"/>
      <c r="B94" s="34"/>
      <c r="C94" s="216" t="s">
        <v>568</v>
      </c>
      <c r="D94" s="216" t="s">
        <v>569</v>
      </c>
      <c r="E94" s="18" t="s">
        <v>246</v>
      </c>
      <c r="F94" s="217">
        <v>309.16000000000003</v>
      </c>
      <c r="G94" s="33"/>
      <c r="H94" s="34"/>
    </row>
    <row r="95" spans="1:8" s="2" customFormat="1" ht="16.899999999999999" customHeight="1">
      <c r="A95" s="33"/>
      <c r="B95" s="34"/>
      <c r="C95" s="216" t="s">
        <v>962</v>
      </c>
      <c r="D95" s="216" t="s">
        <v>963</v>
      </c>
      <c r="E95" s="18" t="s">
        <v>246</v>
      </c>
      <c r="F95" s="217">
        <v>1597.32</v>
      </c>
      <c r="G95" s="33"/>
      <c r="H95" s="34"/>
    </row>
    <row r="96" spans="1:8" s="2" customFormat="1" ht="16.899999999999999" customHeight="1">
      <c r="A96" s="33"/>
      <c r="B96" s="34"/>
      <c r="C96" s="216" t="s">
        <v>971</v>
      </c>
      <c r="D96" s="216" t="s">
        <v>972</v>
      </c>
      <c r="E96" s="18" t="s">
        <v>246</v>
      </c>
      <c r="F96" s="217">
        <v>1597.32</v>
      </c>
      <c r="G96" s="33"/>
      <c r="H96" s="34"/>
    </row>
    <row r="97" spans="1:8" s="2" customFormat="1" ht="16.899999999999999" customHeight="1">
      <c r="A97" s="33"/>
      <c r="B97" s="34"/>
      <c r="C97" s="212" t="s">
        <v>138</v>
      </c>
      <c r="D97" s="213" t="s">
        <v>139</v>
      </c>
      <c r="E97" s="214" t="s">
        <v>1</v>
      </c>
      <c r="F97" s="215">
        <v>155.976</v>
      </c>
      <c r="G97" s="33"/>
      <c r="H97" s="34"/>
    </row>
    <row r="98" spans="1:8" s="2" customFormat="1" ht="16.899999999999999" customHeight="1">
      <c r="A98" s="33"/>
      <c r="B98" s="34"/>
      <c r="C98" s="216" t="s">
        <v>1</v>
      </c>
      <c r="D98" s="216" t="s">
        <v>898</v>
      </c>
      <c r="E98" s="18" t="s">
        <v>1</v>
      </c>
      <c r="F98" s="217">
        <v>8.3520000000000003</v>
      </c>
      <c r="G98" s="33"/>
      <c r="H98" s="34"/>
    </row>
    <row r="99" spans="1:8" s="2" customFormat="1" ht="16.899999999999999" customHeight="1">
      <c r="A99" s="33"/>
      <c r="B99" s="34"/>
      <c r="C99" s="216" t="s">
        <v>1</v>
      </c>
      <c r="D99" s="216" t="s">
        <v>879</v>
      </c>
      <c r="E99" s="18" t="s">
        <v>1</v>
      </c>
      <c r="F99" s="217">
        <v>16.059999999999999</v>
      </c>
      <c r="G99" s="33"/>
      <c r="H99" s="34"/>
    </row>
    <row r="100" spans="1:8" s="2" customFormat="1" ht="16.899999999999999" customHeight="1">
      <c r="A100" s="33"/>
      <c r="B100" s="34"/>
      <c r="C100" s="216" t="s">
        <v>1</v>
      </c>
      <c r="D100" s="216" t="s">
        <v>899</v>
      </c>
      <c r="E100" s="18" t="s">
        <v>1</v>
      </c>
      <c r="F100" s="217">
        <v>7.38</v>
      </c>
      <c r="G100" s="33"/>
      <c r="H100" s="34"/>
    </row>
    <row r="101" spans="1:8" s="2" customFormat="1" ht="16.899999999999999" customHeight="1">
      <c r="A101" s="33"/>
      <c r="B101" s="34"/>
      <c r="C101" s="216" t="s">
        <v>1</v>
      </c>
      <c r="D101" s="216" t="s">
        <v>881</v>
      </c>
      <c r="E101" s="18" t="s">
        <v>1</v>
      </c>
      <c r="F101" s="217">
        <v>13.6</v>
      </c>
      <c r="G101" s="33"/>
      <c r="H101" s="34"/>
    </row>
    <row r="102" spans="1:8" s="2" customFormat="1" ht="16.899999999999999" customHeight="1">
      <c r="A102" s="33"/>
      <c r="B102" s="34"/>
      <c r="C102" s="216" t="s">
        <v>1</v>
      </c>
      <c r="D102" s="216" t="s">
        <v>900</v>
      </c>
      <c r="E102" s="18" t="s">
        <v>1</v>
      </c>
      <c r="F102" s="217">
        <v>8.3699999999999992</v>
      </c>
      <c r="G102" s="33"/>
      <c r="H102" s="34"/>
    </row>
    <row r="103" spans="1:8" s="2" customFormat="1" ht="16.899999999999999" customHeight="1">
      <c r="A103" s="33"/>
      <c r="B103" s="34"/>
      <c r="C103" s="216" t="s">
        <v>1</v>
      </c>
      <c r="D103" s="216" t="s">
        <v>883</v>
      </c>
      <c r="E103" s="18" t="s">
        <v>1</v>
      </c>
      <c r="F103" s="217">
        <v>11.7</v>
      </c>
      <c r="G103" s="33"/>
      <c r="H103" s="34"/>
    </row>
    <row r="104" spans="1:8" s="2" customFormat="1" ht="16.899999999999999" customHeight="1">
      <c r="A104" s="33"/>
      <c r="B104" s="34"/>
      <c r="C104" s="216" t="s">
        <v>1</v>
      </c>
      <c r="D104" s="216" t="s">
        <v>901</v>
      </c>
      <c r="E104" s="18" t="s">
        <v>1</v>
      </c>
      <c r="F104" s="217">
        <v>8.3699999999999992</v>
      </c>
      <c r="G104" s="33"/>
      <c r="H104" s="34"/>
    </row>
    <row r="105" spans="1:8" s="2" customFormat="1" ht="16.899999999999999" customHeight="1">
      <c r="A105" s="33"/>
      <c r="B105" s="34"/>
      <c r="C105" s="216" t="s">
        <v>1</v>
      </c>
      <c r="D105" s="216" t="s">
        <v>885</v>
      </c>
      <c r="E105" s="18" t="s">
        <v>1</v>
      </c>
      <c r="F105" s="217">
        <v>11.7</v>
      </c>
      <c r="G105" s="33"/>
      <c r="H105" s="34"/>
    </row>
    <row r="106" spans="1:8" s="2" customFormat="1" ht="16.899999999999999" customHeight="1">
      <c r="A106" s="33"/>
      <c r="B106" s="34"/>
      <c r="C106" s="216" t="s">
        <v>1</v>
      </c>
      <c r="D106" s="216" t="s">
        <v>886</v>
      </c>
      <c r="E106" s="18" t="s">
        <v>1</v>
      </c>
      <c r="F106" s="217">
        <v>12</v>
      </c>
      <c r="G106" s="33"/>
      <c r="H106" s="34"/>
    </row>
    <row r="107" spans="1:8" s="2" customFormat="1" ht="16.899999999999999" customHeight="1">
      <c r="A107" s="33"/>
      <c r="B107" s="34"/>
      <c r="C107" s="216" t="s">
        <v>1</v>
      </c>
      <c r="D107" s="216" t="s">
        <v>902</v>
      </c>
      <c r="E107" s="18" t="s">
        <v>1</v>
      </c>
      <c r="F107" s="217">
        <v>7.524</v>
      </c>
      <c r="G107" s="33"/>
      <c r="H107" s="34"/>
    </row>
    <row r="108" spans="1:8" s="2" customFormat="1" ht="16.899999999999999" customHeight="1">
      <c r="A108" s="33"/>
      <c r="B108" s="34"/>
      <c r="C108" s="216" t="s">
        <v>1</v>
      </c>
      <c r="D108" s="216" t="s">
        <v>888</v>
      </c>
      <c r="E108" s="18" t="s">
        <v>1</v>
      </c>
      <c r="F108" s="217">
        <v>15.16</v>
      </c>
      <c r="G108" s="33"/>
      <c r="H108" s="34"/>
    </row>
    <row r="109" spans="1:8" s="2" customFormat="1" ht="16.899999999999999" customHeight="1">
      <c r="A109" s="33"/>
      <c r="B109" s="34"/>
      <c r="C109" s="216" t="s">
        <v>1</v>
      </c>
      <c r="D109" s="216" t="s">
        <v>903</v>
      </c>
      <c r="E109" s="18" t="s">
        <v>1</v>
      </c>
      <c r="F109" s="217">
        <v>2.2400000000000002</v>
      </c>
      <c r="G109" s="33"/>
      <c r="H109" s="34"/>
    </row>
    <row r="110" spans="1:8" s="2" customFormat="1" ht="16.899999999999999" customHeight="1">
      <c r="A110" s="33"/>
      <c r="B110" s="34"/>
      <c r="C110" s="216" t="s">
        <v>1</v>
      </c>
      <c r="D110" s="216" t="s">
        <v>890</v>
      </c>
      <c r="E110" s="18" t="s">
        <v>1</v>
      </c>
      <c r="F110" s="217">
        <v>13</v>
      </c>
      <c r="G110" s="33"/>
      <c r="H110" s="34"/>
    </row>
    <row r="111" spans="1:8" s="2" customFormat="1" ht="16.899999999999999" customHeight="1">
      <c r="A111" s="33"/>
      <c r="B111" s="34"/>
      <c r="C111" s="216" t="s">
        <v>1</v>
      </c>
      <c r="D111" s="216" t="s">
        <v>904</v>
      </c>
      <c r="E111" s="18" t="s">
        <v>1</v>
      </c>
      <c r="F111" s="217">
        <v>3.24</v>
      </c>
      <c r="G111" s="33"/>
      <c r="H111" s="34"/>
    </row>
    <row r="112" spans="1:8" s="2" customFormat="1" ht="16.899999999999999" customHeight="1">
      <c r="A112" s="33"/>
      <c r="B112" s="34"/>
      <c r="C112" s="216" t="s">
        <v>1</v>
      </c>
      <c r="D112" s="216" t="s">
        <v>905</v>
      </c>
      <c r="E112" s="18" t="s">
        <v>1</v>
      </c>
      <c r="F112" s="217">
        <v>17.28</v>
      </c>
      <c r="G112" s="33"/>
      <c r="H112" s="34"/>
    </row>
    <row r="113" spans="1:8" s="2" customFormat="1" ht="16.899999999999999" customHeight="1">
      <c r="A113" s="33"/>
      <c r="B113" s="34"/>
      <c r="C113" s="216" t="s">
        <v>138</v>
      </c>
      <c r="D113" s="216" t="s">
        <v>196</v>
      </c>
      <c r="E113" s="18" t="s">
        <v>1</v>
      </c>
      <c r="F113" s="217">
        <v>155.976</v>
      </c>
      <c r="G113" s="33"/>
      <c r="H113" s="34"/>
    </row>
    <row r="114" spans="1:8" s="2" customFormat="1" ht="16.899999999999999" customHeight="1">
      <c r="A114" s="33"/>
      <c r="B114" s="34"/>
      <c r="C114" s="218" t="s">
        <v>1325</v>
      </c>
      <c r="D114" s="33"/>
      <c r="E114" s="33"/>
      <c r="F114" s="33"/>
      <c r="G114" s="33"/>
      <c r="H114" s="34"/>
    </row>
    <row r="115" spans="1:8" s="2" customFormat="1" ht="16.899999999999999" customHeight="1">
      <c r="A115" s="33"/>
      <c r="B115" s="34"/>
      <c r="C115" s="216" t="s">
        <v>895</v>
      </c>
      <c r="D115" s="216" t="s">
        <v>896</v>
      </c>
      <c r="E115" s="18" t="s">
        <v>246</v>
      </c>
      <c r="F115" s="217">
        <v>155.976</v>
      </c>
      <c r="G115" s="33"/>
      <c r="H115" s="34"/>
    </row>
    <row r="116" spans="1:8" s="2" customFormat="1" ht="16.899999999999999" customHeight="1">
      <c r="A116" s="33"/>
      <c r="B116" s="34"/>
      <c r="C116" s="216" t="s">
        <v>871</v>
      </c>
      <c r="D116" s="216" t="s">
        <v>872</v>
      </c>
      <c r="E116" s="18" t="s">
        <v>246</v>
      </c>
      <c r="F116" s="217">
        <v>155.976</v>
      </c>
      <c r="G116" s="33"/>
      <c r="H116" s="34"/>
    </row>
    <row r="117" spans="1:8" s="2" customFormat="1" ht="16.899999999999999" customHeight="1">
      <c r="A117" s="33"/>
      <c r="B117" s="34"/>
      <c r="C117" s="216" t="s">
        <v>907</v>
      </c>
      <c r="D117" s="216" t="s">
        <v>908</v>
      </c>
      <c r="E117" s="18" t="s">
        <v>246</v>
      </c>
      <c r="F117" s="217">
        <v>171.57400000000001</v>
      </c>
      <c r="G117" s="33"/>
      <c r="H117" s="34"/>
    </row>
    <row r="118" spans="1:8" s="2" customFormat="1" ht="16.899999999999999" customHeight="1">
      <c r="A118" s="33"/>
      <c r="B118" s="34"/>
      <c r="C118" s="212" t="s">
        <v>893</v>
      </c>
      <c r="D118" s="213" t="s">
        <v>1326</v>
      </c>
      <c r="E118" s="214" t="s">
        <v>1</v>
      </c>
      <c r="F118" s="215">
        <v>100.444</v>
      </c>
      <c r="G118" s="33"/>
      <c r="H118" s="34"/>
    </row>
    <row r="119" spans="1:8" s="2" customFormat="1" ht="16.899999999999999" customHeight="1">
      <c r="A119" s="33"/>
      <c r="B119" s="34"/>
      <c r="C119" s="216" t="s">
        <v>1</v>
      </c>
      <c r="D119" s="216" t="s">
        <v>878</v>
      </c>
      <c r="E119" s="18" t="s">
        <v>1</v>
      </c>
      <c r="F119" s="217">
        <v>1.0680000000000001</v>
      </c>
      <c r="G119" s="33"/>
      <c r="H119" s="34"/>
    </row>
    <row r="120" spans="1:8" s="2" customFormat="1" ht="16.899999999999999" customHeight="1">
      <c r="A120" s="33"/>
      <c r="B120" s="34"/>
      <c r="C120" s="216" t="s">
        <v>1</v>
      </c>
      <c r="D120" s="216" t="s">
        <v>879</v>
      </c>
      <c r="E120" s="18" t="s">
        <v>1</v>
      </c>
      <c r="F120" s="217">
        <v>16.059999999999999</v>
      </c>
      <c r="G120" s="33"/>
      <c r="H120" s="34"/>
    </row>
    <row r="121" spans="1:8" s="2" customFormat="1" ht="16.899999999999999" customHeight="1">
      <c r="A121" s="33"/>
      <c r="B121" s="34"/>
      <c r="C121" s="216" t="s">
        <v>1</v>
      </c>
      <c r="D121" s="216" t="s">
        <v>880</v>
      </c>
      <c r="E121" s="18" t="s">
        <v>1</v>
      </c>
      <c r="F121" s="217">
        <v>0.96</v>
      </c>
      <c r="G121" s="33"/>
      <c r="H121" s="34"/>
    </row>
    <row r="122" spans="1:8" s="2" customFormat="1" ht="16.899999999999999" customHeight="1">
      <c r="A122" s="33"/>
      <c r="B122" s="34"/>
      <c r="C122" s="216" t="s">
        <v>1</v>
      </c>
      <c r="D122" s="216" t="s">
        <v>881</v>
      </c>
      <c r="E122" s="18" t="s">
        <v>1</v>
      </c>
      <c r="F122" s="217">
        <v>13.6</v>
      </c>
      <c r="G122" s="33"/>
      <c r="H122" s="34"/>
    </row>
    <row r="123" spans="1:8" s="2" customFormat="1" ht="16.899999999999999" customHeight="1">
      <c r="A123" s="33"/>
      <c r="B123" s="34"/>
      <c r="C123" s="216" t="s">
        <v>1</v>
      </c>
      <c r="D123" s="216" t="s">
        <v>882</v>
      </c>
      <c r="E123" s="18" t="s">
        <v>1</v>
      </c>
      <c r="F123" s="217">
        <v>1.07</v>
      </c>
      <c r="G123" s="33"/>
      <c r="H123" s="34"/>
    </row>
    <row r="124" spans="1:8" s="2" customFormat="1" ht="16.899999999999999" customHeight="1">
      <c r="A124" s="33"/>
      <c r="B124" s="34"/>
      <c r="C124" s="216" t="s">
        <v>1</v>
      </c>
      <c r="D124" s="216" t="s">
        <v>883</v>
      </c>
      <c r="E124" s="18" t="s">
        <v>1</v>
      </c>
      <c r="F124" s="217">
        <v>11.7</v>
      </c>
      <c r="G124" s="33"/>
      <c r="H124" s="34"/>
    </row>
    <row r="125" spans="1:8" s="2" customFormat="1" ht="16.899999999999999" customHeight="1">
      <c r="A125" s="33"/>
      <c r="B125" s="34"/>
      <c r="C125" s="216" t="s">
        <v>1</v>
      </c>
      <c r="D125" s="216" t="s">
        <v>884</v>
      </c>
      <c r="E125" s="18" t="s">
        <v>1</v>
      </c>
      <c r="F125" s="217">
        <v>1.07</v>
      </c>
      <c r="G125" s="33"/>
      <c r="H125" s="34"/>
    </row>
    <row r="126" spans="1:8" s="2" customFormat="1" ht="16.899999999999999" customHeight="1">
      <c r="A126" s="33"/>
      <c r="B126" s="34"/>
      <c r="C126" s="216" t="s">
        <v>1</v>
      </c>
      <c r="D126" s="216" t="s">
        <v>885</v>
      </c>
      <c r="E126" s="18" t="s">
        <v>1</v>
      </c>
      <c r="F126" s="217">
        <v>11.7</v>
      </c>
      <c r="G126" s="33"/>
      <c r="H126" s="34"/>
    </row>
    <row r="127" spans="1:8" s="2" customFormat="1" ht="16.899999999999999" customHeight="1">
      <c r="A127" s="33"/>
      <c r="B127" s="34"/>
      <c r="C127" s="216" t="s">
        <v>1</v>
      </c>
      <c r="D127" s="216" t="s">
        <v>886</v>
      </c>
      <c r="E127" s="18" t="s">
        <v>1</v>
      </c>
      <c r="F127" s="217">
        <v>12</v>
      </c>
      <c r="G127" s="33"/>
      <c r="H127" s="34"/>
    </row>
    <row r="128" spans="1:8" s="2" customFormat="1" ht="16.899999999999999" customHeight="1">
      <c r="A128" s="33"/>
      <c r="B128" s="34"/>
      <c r="C128" s="216" t="s">
        <v>1</v>
      </c>
      <c r="D128" s="216" t="s">
        <v>887</v>
      </c>
      <c r="E128" s="18" t="s">
        <v>1</v>
      </c>
      <c r="F128" s="217">
        <v>0.97599999999999998</v>
      </c>
      <c r="G128" s="33"/>
      <c r="H128" s="34"/>
    </row>
    <row r="129" spans="1:8" s="2" customFormat="1" ht="16.899999999999999" customHeight="1">
      <c r="A129" s="33"/>
      <c r="B129" s="34"/>
      <c r="C129" s="216" t="s">
        <v>1</v>
      </c>
      <c r="D129" s="216" t="s">
        <v>888</v>
      </c>
      <c r="E129" s="18" t="s">
        <v>1</v>
      </c>
      <c r="F129" s="217">
        <v>15.16</v>
      </c>
      <c r="G129" s="33"/>
      <c r="H129" s="34"/>
    </row>
    <row r="130" spans="1:8" s="2" customFormat="1" ht="16.899999999999999" customHeight="1">
      <c r="A130" s="33"/>
      <c r="B130" s="34"/>
      <c r="C130" s="216" t="s">
        <v>1</v>
      </c>
      <c r="D130" s="216" t="s">
        <v>889</v>
      </c>
      <c r="E130" s="18" t="s">
        <v>1</v>
      </c>
      <c r="F130" s="217">
        <v>0</v>
      </c>
      <c r="G130" s="33"/>
      <c r="H130" s="34"/>
    </row>
    <row r="131" spans="1:8" s="2" customFormat="1" ht="16.899999999999999" customHeight="1">
      <c r="A131" s="33"/>
      <c r="B131" s="34"/>
      <c r="C131" s="216" t="s">
        <v>1</v>
      </c>
      <c r="D131" s="216" t="s">
        <v>890</v>
      </c>
      <c r="E131" s="18" t="s">
        <v>1</v>
      </c>
      <c r="F131" s="217">
        <v>13</v>
      </c>
      <c r="G131" s="33"/>
      <c r="H131" s="34"/>
    </row>
    <row r="132" spans="1:8" s="2" customFormat="1" ht="16.899999999999999" customHeight="1">
      <c r="A132" s="33"/>
      <c r="B132" s="34"/>
      <c r="C132" s="216" t="s">
        <v>1</v>
      </c>
      <c r="D132" s="216" t="s">
        <v>891</v>
      </c>
      <c r="E132" s="18" t="s">
        <v>1</v>
      </c>
      <c r="F132" s="217">
        <v>0</v>
      </c>
      <c r="G132" s="33"/>
      <c r="H132" s="34"/>
    </row>
    <row r="133" spans="1:8" s="2" customFormat="1" ht="16.899999999999999" customHeight="1">
      <c r="A133" s="33"/>
      <c r="B133" s="34"/>
      <c r="C133" s="216" t="s">
        <v>1</v>
      </c>
      <c r="D133" s="216" t="s">
        <v>892</v>
      </c>
      <c r="E133" s="18" t="s">
        <v>1</v>
      </c>
      <c r="F133" s="217">
        <v>2.08</v>
      </c>
      <c r="G133" s="33"/>
      <c r="H133" s="34"/>
    </row>
    <row r="134" spans="1:8" s="2" customFormat="1" ht="16.899999999999999" customHeight="1">
      <c r="A134" s="33"/>
      <c r="B134" s="34"/>
      <c r="C134" s="216" t="s">
        <v>893</v>
      </c>
      <c r="D134" s="216" t="s">
        <v>196</v>
      </c>
      <c r="E134" s="18" t="s">
        <v>1</v>
      </c>
      <c r="F134" s="217">
        <v>100.444</v>
      </c>
      <c r="G134" s="33"/>
      <c r="H134" s="34"/>
    </row>
    <row r="135" spans="1:8" s="2" customFormat="1" ht="16.899999999999999" customHeight="1">
      <c r="A135" s="33"/>
      <c r="B135" s="34"/>
      <c r="C135" s="212" t="s">
        <v>141</v>
      </c>
      <c r="D135" s="213" t="s">
        <v>142</v>
      </c>
      <c r="E135" s="214" t="s">
        <v>1</v>
      </c>
      <c r="F135" s="215">
        <v>41.7</v>
      </c>
      <c r="G135" s="33"/>
      <c r="H135" s="34"/>
    </row>
    <row r="136" spans="1:8" s="2" customFormat="1" ht="16.899999999999999" customHeight="1">
      <c r="A136" s="33"/>
      <c r="B136" s="34"/>
      <c r="C136" s="216" t="s">
        <v>1</v>
      </c>
      <c r="D136" s="216" t="s">
        <v>757</v>
      </c>
      <c r="E136" s="18" t="s">
        <v>1</v>
      </c>
      <c r="F136" s="217">
        <v>35.4</v>
      </c>
      <c r="G136" s="33"/>
      <c r="H136" s="34"/>
    </row>
    <row r="137" spans="1:8" s="2" customFormat="1" ht="16.899999999999999" customHeight="1">
      <c r="A137" s="33"/>
      <c r="B137" s="34"/>
      <c r="C137" s="216" t="s">
        <v>1</v>
      </c>
      <c r="D137" s="216" t="s">
        <v>758</v>
      </c>
      <c r="E137" s="18" t="s">
        <v>1</v>
      </c>
      <c r="F137" s="217">
        <v>6.3</v>
      </c>
      <c r="G137" s="33"/>
      <c r="H137" s="34"/>
    </row>
    <row r="138" spans="1:8" s="2" customFormat="1" ht="16.899999999999999" customHeight="1">
      <c r="A138" s="33"/>
      <c r="B138" s="34"/>
      <c r="C138" s="216" t="s">
        <v>141</v>
      </c>
      <c r="D138" s="216" t="s">
        <v>196</v>
      </c>
      <c r="E138" s="18" t="s">
        <v>1</v>
      </c>
      <c r="F138" s="217">
        <v>41.7</v>
      </c>
      <c r="G138" s="33"/>
      <c r="H138" s="34"/>
    </row>
    <row r="139" spans="1:8" s="2" customFormat="1" ht="16.899999999999999" customHeight="1">
      <c r="A139" s="33"/>
      <c r="B139" s="34"/>
      <c r="C139" s="218" t="s">
        <v>1325</v>
      </c>
      <c r="D139" s="33"/>
      <c r="E139" s="33"/>
      <c r="F139" s="33"/>
      <c r="G139" s="33"/>
      <c r="H139" s="34"/>
    </row>
    <row r="140" spans="1:8" s="2" customFormat="1" ht="16.899999999999999" customHeight="1">
      <c r="A140" s="33"/>
      <c r="B140" s="34"/>
      <c r="C140" s="216" t="s">
        <v>754</v>
      </c>
      <c r="D140" s="216" t="s">
        <v>755</v>
      </c>
      <c r="E140" s="18" t="s">
        <v>209</v>
      </c>
      <c r="F140" s="217">
        <v>41.7</v>
      </c>
      <c r="G140" s="33"/>
      <c r="H140" s="34"/>
    </row>
    <row r="141" spans="1:8" s="2" customFormat="1" ht="22.5">
      <c r="A141" s="33"/>
      <c r="B141" s="34"/>
      <c r="C141" s="216" t="s">
        <v>764</v>
      </c>
      <c r="D141" s="216" t="s">
        <v>765</v>
      </c>
      <c r="E141" s="18" t="s">
        <v>246</v>
      </c>
      <c r="F141" s="217">
        <v>76.944999999999993</v>
      </c>
      <c r="G141" s="33"/>
      <c r="H141" s="34"/>
    </row>
    <row r="142" spans="1:8" s="2" customFormat="1" ht="16.899999999999999" customHeight="1">
      <c r="A142" s="33"/>
      <c r="B142" s="34"/>
      <c r="C142" s="212" t="s">
        <v>100</v>
      </c>
      <c r="D142" s="213" t="s">
        <v>100</v>
      </c>
      <c r="E142" s="214" t="s">
        <v>1</v>
      </c>
      <c r="F142" s="215">
        <v>29.75</v>
      </c>
      <c r="G142" s="33"/>
      <c r="H142" s="34"/>
    </row>
    <row r="143" spans="1:8" s="2" customFormat="1" ht="16.899999999999999" customHeight="1">
      <c r="A143" s="33"/>
      <c r="B143" s="34"/>
      <c r="C143" s="216" t="s">
        <v>1</v>
      </c>
      <c r="D143" s="216" t="s">
        <v>268</v>
      </c>
      <c r="E143" s="18" t="s">
        <v>1</v>
      </c>
      <c r="F143" s="217">
        <v>29.75</v>
      </c>
      <c r="G143" s="33"/>
      <c r="H143" s="34"/>
    </row>
    <row r="144" spans="1:8" s="2" customFormat="1" ht="16.899999999999999" customHeight="1">
      <c r="A144" s="33"/>
      <c r="B144" s="34"/>
      <c r="C144" s="216" t="s">
        <v>100</v>
      </c>
      <c r="D144" s="216" t="s">
        <v>269</v>
      </c>
      <c r="E144" s="18" t="s">
        <v>1</v>
      </c>
      <c r="F144" s="217">
        <v>29.75</v>
      </c>
      <c r="G144" s="33"/>
      <c r="H144" s="34"/>
    </row>
    <row r="145" spans="1:8" s="2" customFormat="1" ht="16.899999999999999" customHeight="1">
      <c r="A145" s="33"/>
      <c r="B145" s="34"/>
      <c r="C145" s="218" t="s">
        <v>1325</v>
      </c>
      <c r="D145" s="33"/>
      <c r="E145" s="33"/>
      <c r="F145" s="33"/>
      <c r="G145" s="33"/>
      <c r="H145" s="34"/>
    </row>
    <row r="146" spans="1:8" s="2" customFormat="1" ht="16.899999999999999" customHeight="1">
      <c r="A146" s="33"/>
      <c r="B146" s="34"/>
      <c r="C146" s="216" t="s">
        <v>265</v>
      </c>
      <c r="D146" s="216" t="s">
        <v>266</v>
      </c>
      <c r="E146" s="18" t="s">
        <v>246</v>
      </c>
      <c r="F146" s="217">
        <v>297.56</v>
      </c>
      <c r="G146" s="33"/>
      <c r="H146" s="34"/>
    </row>
    <row r="147" spans="1:8" s="2" customFormat="1" ht="16.899999999999999" customHeight="1">
      <c r="A147" s="33"/>
      <c r="B147" s="34"/>
      <c r="C147" s="216" t="s">
        <v>284</v>
      </c>
      <c r="D147" s="216" t="s">
        <v>285</v>
      </c>
      <c r="E147" s="18" t="s">
        <v>246</v>
      </c>
      <c r="F147" s="217">
        <v>56.89</v>
      </c>
      <c r="G147" s="33"/>
      <c r="H147" s="34"/>
    </row>
    <row r="148" spans="1:8" s="2" customFormat="1" ht="16.899999999999999" customHeight="1">
      <c r="A148" s="33"/>
      <c r="B148" s="34"/>
      <c r="C148" s="216" t="s">
        <v>748</v>
      </c>
      <c r="D148" s="216" t="s">
        <v>749</v>
      </c>
      <c r="E148" s="18" t="s">
        <v>246</v>
      </c>
      <c r="F148" s="217">
        <v>65.78</v>
      </c>
      <c r="G148" s="33"/>
      <c r="H148" s="34"/>
    </row>
    <row r="149" spans="1:8" s="2" customFormat="1" ht="22.5">
      <c r="A149" s="33"/>
      <c r="B149" s="34"/>
      <c r="C149" s="216" t="s">
        <v>760</v>
      </c>
      <c r="D149" s="216" t="s">
        <v>761</v>
      </c>
      <c r="E149" s="18" t="s">
        <v>246</v>
      </c>
      <c r="F149" s="217">
        <v>65.78</v>
      </c>
      <c r="G149" s="33"/>
      <c r="H149" s="34"/>
    </row>
    <row r="150" spans="1:8" s="2" customFormat="1" ht="22.5">
      <c r="A150" s="33"/>
      <c r="B150" s="34"/>
      <c r="C150" s="216" t="s">
        <v>310</v>
      </c>
      <c r="D150" s="216" t="s">
        <v>311</v>
      </c>
      <c r="E150" s="18" t="s">
        <v>246</v>
      </c>
      <c r="F150" s="217">
        <v>309.16000000000003</v>
      </c>
      <c r="G150" s="33"/>
      <c r="H150" s="34"/>
    </row>
    <row r="151" spans="1:8" s="2" customFormat="1" ht="22.5">
      <c r="A151" s="33"/>
      <c r="B151" s="34"/>
      <c r="C151" s="216" t="s">
        <v>764</v>
      </c>
      <c r="D151" s="216" t="s">
        <v>765</v>
      </c>
      <c r="E151" s="18" t="s">
        <v>246</v>
      </c>
      <c r="F151" s="217">
        <v>76.944999999999993</v>
      </c>
      <c r="G151" s="33"/>
      <c r="H151" s="34"/>
    </row>
    <row r="152" spans="1:8" s="2" customFormat="1" ht="16.899999999999999" customHeight="1">
      <c r="A152" s="33"/>
      <c r="B152" s="34"/>
      <c r="C152" s="212" t="s">
        <v>102</v>
      </c>
      <c r="D152" s="213" t="s">
        <v>102</v>
      </c>
      <c r="E152" s="214" t="s">
        <v>1</v>
      </c>
      <c r="F152" s="215">
        <v>13.25</v>
      </c>
      <c r="G152" s="33"/>
      <c r="H152" s="34"/>
    </row>
    <row r="153" spans="1:8" s="2" customFormat="1" ht="16.899999999999999" customHeight="1">
      <c r="A153" s="33"/>
      <c r="B153" s="34"/>
      <c r="C153" s="216" t="s">
        <v>1</v>
      </c>
      <c r="D153" s="216" t="s">
        <v>270</v>
      </c>
      <c r="E153" s="18" t="s">
        <v>1</v>
      </c>
      <c r="F153" s="217">
        <v>13.25</v>
      </c>
      <c r="G153" s="33"/>
      <c r="H153" s="34"/>
    </row>
    <row r="154" spans="1:8" s="2" customFormat="1" ht="16.899999999999999" customHeight="1">
      <c r="A154" s="33"/>
      <c r="B154" s="34"/>
      <c r="C154" s="216" t="s">
        <v>102</v>
      </c>
      <c r="D154" s="216" t="s">
        <v>271</v>
      </c>
      <c r="E154" s="18" t="s">
        <v>1</v>
      </c>
      <c r="F154" s="217">
        <v>13.25</v>
      </c>
      <c r="G154" s="33"/>
      <c r="H154" s="34"/>
    </row>
    <row r="155" spans="1:8" s="2" customFormat="1" ht="16.899999999999999" customHeight="1">
      <c r="A155" s="33"/>
      <c r="B155" s="34"/>
      <c r="C155" s="218" t="s">
        <v>1325</v>
      </c>
      <c r="D155" s="33"/>
      <c r="E155" s="33"/>
      <c r="F155" s="33"/>
      <c r="G155" s="33"/>
      <c r="H155" s="34"/>
    </row>
    <row r="156" spans="1:8" s="2" customFormat="1" ht="16.899999999999999" customHeight="1">
      <c r="A156" s="33"/>
      <c r="B156" s="34"/>
      <c r="C156" s="216" t="s">
        <v>265</v>
      </c>
      <c r="D156" s="216" t="s">
        <v>266</v>
      </c>
      <c r="E156" s="18" t="s">
        <v>246</v>
      </c>
      <c r="F156" s="217">
        <v>297.56</v>
      </c>
      <c r="G156" s="33"/>
      <c r="H156" s="34"/>
    </row>
    <row r="157" spans="1:8" s="2" customFormat="1" ht="16.899999999999999" customHeight="1">
      <c r="A157" s="33"/>
      <c r="B157" s="34"/>
      <c r="C157" s="216" t="s">
        <v>284</v>
      </c>
      <c r="D157" s="216" t="s">
        <v>285</v>
      </c>
      <c r="E157" s="18" t="s">
        <v>246</v>
      </c>
      <c r="F157" s="217">
        <v>56.89</v>
      </c>
      <c r="G157" s="33"/>
      <c r="H157" s="34"/>
    </row>
    <row r="158" spans="1:8" s="2" customFormat="1" ht="16.899999999999999" customHeight="1">
      <c r="A158" s="33"/>
      <c r="B158" s="34"/>
      <c r="C158" s="216" t="s">
        <v>748</v>
      </c>
      <c r="D158" s="216" t="s">
        <v>749</v>
      </c>
      <c r="E158" s="18" t="s">
        <v>246</v>
      </c>
      <c r="F158" s="217">
        <v>65.78</v>
      </c>
      <c r="G158" s="33"/>
      <c r="H158" s="34"/>
    </row>
    <row r="159" spans="1:8" s="2" customFormat="1" ht="22.5">
      <c r="A159" s="33"/>
      <c r="B159" s="34"/>
      <c r="C159" s="216" t="s">
        <v>760</v>
      </c>
      <c r="D159" s="216" t="s">
        <v>761</v>
      </c>
      <c r="E159" s="18" t="s">
        <v>246</v>
      </c>
      <c r="F159" s="217">
        <v>65.78</v>
      </c>
      <c r="G159" s="33"/>
      <c r="H159" s="34"/>
    </row>
    <row r="160" spans="1:8" s="2" customFormat="1" ht="16.899999999999999" customHeight="1">
      <c r="A160" s="33"/>
      <c r="B160" s="34"/>
      <c r="C160" s="216" t="s">
        <v>771</v>
      </c>
      <c r="D160" s="216" t="s">
        <v>772</v>
      </c>
      <c r="E160" s="18" t="s">
        <v>246</v>
      </c>
      <c r="F160" s="217">
        <v>36.03</v>
      </c>
      <c r="G160" s="33"/>
      <c r="H160" s="34"/>
    </row>
    <row r="161" spans="1:8" s="2" customFormat="1" ht="22.5">
      <c r="A161" s="33"/>
      <c r="B161" s="34"/>
      <c r="C161" s="216" t="s">
        <v>310</v>
      </c>
      <c r="D161" s="216" t="s">
        <v>311</v>
      </c>
      <c r="E161" s="18" t="s">
        <v>246</v>
      </c>
      <c r="F161" s="217">
        <v>309.16000000000003</v>
      </c>
      <c r="G161" s="33"/>
      <c r="H161" s="34"/>
    </row>
    <row r="162" spans="1:8" s="2" customFormat="1" ht="22.5">
      <c r="A162" s="33"/>
      <c r="B162" s="34"/>
      <c r="C162" s="216" t="s">
        <v>764</v>
      </c>
      <c r="D162" s="216" t="s">
        <v>765</v>
      </c>
      <c r="E162" s="18" t="s">
        <v>246</v>
      </c>
      <c r="F162" s="217">
        <v>76.944999999999993</v>
      </c>
      <c r="G162" s="33"/>
      <c r="H162" s="34"/>
    </row>
    <row r="163" spans="1:8" s="2" customFormat="1" ht="16.899999999999999" customHeight="1">
      <c r="A163" s="33"/>
      <c r="B163" s="34"/>
      <c r="C163" s="212" t="s">
        <v>105</v>
      </c>
      <c r="D163" s="213" t="s">
        <v>105</v>
      </c>
      <c r="E163" s="214" t="s">
        <v>1</v>
      </c>
      <c r="F163" s="215">
        <v>13.89</v>
      </c>
      <c r="G163" s="33"/>
      <c r="H163" s="34"/>
    </row>
    <row r="164" spans="1:8" s="2" customFormat="1" ht="16.899999999999999" customHeight="1">
      <c r="A164" s="33"/>
      <c r="B164" s="34"/>
      <c r="C164" s="216" t="s">
        <v>1</v>
      </c>
      <c r="D164" s="216" t="s">
        <v>272</v>
      </c>
      <c r="E164" s="18" t="s">
        <v>1</v>
      </c>
      <c r="F164" s="217">
        <v>13.89</v>
      </c>
      <c r="G164" s="33"/>
      <c r="H164" s="34"/>
    </row>
    <row r="165" spans="1:8" s="2" customFormat="1" ht="16.899999999999999" customHeight="1">
      <c r="A165" s="33"/>
      <c r="B165" s="34"/>
      <c r="C165" s="216" t="s">
        <v>105</v>
      </c>
      <c r="D165" s="216" t="s">
        <v>273</v>
      </c>
      <c r="E165" s="18" t="s">
        <v>1</v>
      </c>
      <c r="F165" s="217">
        <v>13.89</v>
      </c>
      <c r="G165" s="33"/>
      <c r="H165" s="34"/>
    </row>
    <row r="166" spans="1:8" s="2" customFormat="1" ht="16.899999999999999" customHeight="1">
      <c r="A166" s="33"/>
      <c r="B166" s="34"/>
      <c r="C166" s="218" t="s">
        <v>1325</v>
      </c>
      <c r="D166" s="33"/>
      <c r="E166" s="33"/>
      <c r="F166" s="33"/>
      <c r="G166" s="33"/>
      <c r="H166" s="34"/>
    </row>
    <row r="167" spans="1:8" s="2" customFormat="1" ht="16.899999999999999" customHeight="1">
      <c r="A167" s="33"/>
      <c r="B167" s="34"/>
      <c r="C167" s="216" t="s">
        <v>265</v>
      </c>
      <c r="D167" s="216" t="s">
        <v>266</v>
      </c>
      <c r="E167" s="18" t="s">
        <v>246</v>
      </c>
      <c r="F167" s="217">
        <v>297.56</v>
      </c>
      <c r="G167" s="33"/>
      <c r="H167" s="34"/>
    </row>
    <row r="168" spans="1:8" s="2" customFormat="1" ht="16.899999999999999" customHeight="1">
      <c r="A168" s="33"/>
      <c r="B168" s="34"/>
      <c r="C168" s="216" t="s">
        <v>284</v>
      </c>
      <c r="D168" s="216" t="s">
        <v>285</v>
      </c>
      <c r="E168" s="18" t="s">
        <v>246</v>
      </c>
      <c r="F168" s="217">
        <v>56.89</v>
      </c>
      <c r="G168" s="33"/>
      <c r="H168" s="34"/>
    </row>
    <row r="169" spans="1:8" s="2" customFormat="1" ht="16.899999999999999" customHeight="1">
      <c r="A169" s="33"/>
      <c r="B169" s="34"/>
      <c r="C169" s="216" t="s">
        <v>809</v>
      </c>
      <c r="D169" s="216" t="s">
        <v>810</v>
      </c>
      <c r="E169" s="18" t="s">
        <v>209</v>
      </c>
      <c r="F169" s="217">
        <v>231.78</v>
      </c>
      <c r="G169" s="33"/>
      <c r="H169" s="34"/>
    </row>
    <row r="170" spans="1:8" s="2" customFormat="1" ht="16.899999999999999" customHeight="1">
      <c r="A170" s="33"/>
      <c r="B170" s="34"/>
      <c r="C170" s="216" t="s">
        <v>824</v>
      </c>
      <c r="D170" s="216" t="s">
        <v>825</v>
      </c>
      <c r="E170" s="18" t="s">
        <v>246</v>
      </c>
      <c r="F170" s="217">
        <v>231.78</v>
      </c>
      <c r="G170" s="33"/>
      <c r="H170" s="34"/>
    </row>
    <row r="171" spans="1:8" s="2" customFormat="1" ht="16.899999999999999" customHeight="1">
      <c r="A171" s="33"/>
      <c r="B171" s="34"/>
      <c r="C171" s="216" t="s">
        <v>842</v>
      </c>
      <c r="D171" s="216" t="s">
        <v>843</v>
      </c>
      <c r="E171" s="18" t="s">
        <v>246</v>
      </c>
      <c r="F171" s="217">
        <v>231.78</v>
      </c>
      <c r="G171" s="33"/>
      <c r="H171" s="34"/>
    </row>
    <row r="172" spans="1:8" s="2" customFormat="1" ht="16.899999999999999" customHeight="1">
      <c r="A172" s="33"/>
      <c r="B172" s="34"/>
      <c r="C172" s="216" t="s">
        <v>851</v>
      </c>
      <c r="D172" s="216" t="s">
        <v>852</v>
      </c>
      <c r="E172" s="18" t="s">
        <v>246</v>
      </c>
      <c r="F172" s="217">
        <v>231.78</v>
      </c>
      <c r="G172" s="33"/>
      <c r="H172" s="34"/>
    </row>
    <row r="173" spans="1:8" s="2" customFormat="1" ht="22.5">
      <c r="A173" s="33"/>
      <c r="B173" s="34"/>
      <c r="C173" s="216" t="s">
        <v>310</v>
      </c>
      <c r="D173" s="216" t="s">
        <v>311</v>
      </c>
      <c r="E173" s="18" t="s">
        <v>246</v>
      </c>
      <c r="F173" s="217">
        <v>309.16000000000003</v>
      </c>
      <c r="G173" s="33"/>
      <c r="H173" s="34"/>
    </row>
    <row r="174" spans="1:8" s="2" customFormat="1" ht="22.5">
      <c r="A174" s="33"/>
      <c r="B174" s="34"/>
      <c r="C174" s="216" t="s">
        <v>855</v>
      </c>
      <c r="D174" s="216" t="s">
        <v>856</v>
      </c>
      <c r="E174" s="18" t="s">
        <v>246</v>
      </c>
      <c r="F174" s="217">
        <v>254.958</v>
      </c>
      <c r="G174" s="33"/>
      <c r="H174" s="34"/>
    </row>
    <row r="175" spans="1:8" s="2" customFormat="1" ht="22.5">
      <c r="A175" s="33"/>
      <c r="B175" s="34"/>
      <c r="C175" s="216" t="s">
        <v>828</v>
      </c>
      <c r="D175" s="216" t="s">
        <v>829</v>
      </c>
      <c r="E175" s="18" t="s">
        <v>209</v>
      </c>
      <c r="F175" s="217">
        <v>243.37</v>
      </c>
      <c r="G175" s="33"/>
      <c r="H175" s="34"/>
    </row>
    <row r="176" spans="1:8" s="2" customFormat="1" ht="16.899999999999999" customHeight="1">
      <c r="A176" s="33"/>
      <c r="B176" s="34"/>
      <c r="C176" s="216" t="s">
        <v>814</v>
      </c>
      <c r="D176" s="216" t="s">
        <v>815</v>
      </c>
      <c r="E176" s="18" t="s">
        <v>209</v>
      </c>
      <c r="F176" s="217">
        <v>243.37</v>
      </c>
      <c r="G176" s="33"/>
      <c r="H176" s="34"/>
    </row>
    <row r="177" spans="1:8" s="2" customFormat="1" ht="16.899999999999999" customHeight="1">
      <c r="A177" s="33"/>
      <c r="B177" s="34"/>
      <c r="C177" s="212" t="s">
        <v>107</v>
      </c>
      <c r="D177" s="213" t="s">
        <v>107</v>
      </c>
      <c r="E177" s="214" t="s">
        <v>1</v>
      </c>
      <c r="F177" s="215">
        <v>7.06</v>
      </c>
      <c r="G177" s="33"/>
      <c r="H177" s="34"/>
    </row>
    <row r="178" spans="1:8" s="2" customFormat="1" ht="16.899999999999999" customHeight="1">
      <c r="A178" s="33"/>
      <c r="B178" s="34"/>
      <c r="C178" s="216" t="s">
        <v>1</v>
      </c>
      <c r="D178" s="216" t="s">
        <v>274</v>
      </c>
      <c r="E178" s="18" t="s">
        <v>1</v>
      </c>
      <c r="F178" s="217">
        <v>7.06</v>
      </c>
      <c r="G178" s="33"/>
      <c r="H178" s="34"/>
    </row>
    <row r="179" spans="1:8" s="2" customFormat="1" ht="16.899999999999999" customHeight="1">
      <c r="A179" s="33"/>
      <c r="B179" s="34"/>
      <c r="C179" s="216" t="s">
        <v>107</v>
      </c>
      <c r="D179" s="216" t="s">
        <v>275</v>
      </c>
      <c r="E179" s="18" t="s">
        <v>1</v>
      </c>
      <c r="F179" s="217">
        <v>7.06</v>
      </c>
      <c r="G179" s="33"/>
      <c r="H179" s="34"/>
    </row>
    <row r="180" spans="1:8" s="2" customFormat="1" ht="16.899999999999999" customHeight="1">
      <c r="A180" s="33"/>
      <c r="B180" s="34"/>
      <c r="C180" s="218" t="s">
        <v>1325</v>
      </c>
      <c r="D180" s="33"/>
      <c r="E180" s="33"/>
      <c r="F180" s="33"/>
      <c r="G180" s="33"/>
      <c r="H180" s="34"/>
    </row>
    <row r="181" spans="1:8" s="2" customFormat="1" ht="16.899999999999999" customHeight="1">
      <c r="A181" s="33"/>
      <c r="B181" s="34"/>
      <c r="C181" s="216" t="s">
        <v>265</v>
      </c>
      <c r="D181" s="216" t="s">
        <v>266</v>
      </c>
      <c r="E181" s="18" t="s">
        <v>246</v>
      </c>
      <c r="F181" s="217">
        <v>297.56</v>
      </c>
      <c r="G181" s="33"/>
      <c r="H181" s="34"/>
    </row>
    <row r="182" spans="1:8" s="2" customFormat="1" ht="16.899999999999999" customHeight="1">
      <c r="A182" s="33"/>
      <c r="B182" s="34"/>
      <c r="C182" s="216" t="s">
        <v>748</v>
      </c>
      <c r="D182" s="216" t="s">
        <v>749</v>
      </c>
      <c r="E182" s="18" t="s">
        <v>246</v>
      </c>
      <c r="F182" s="217">
        <v>65.78</v>
      </c>
      <c r="G182" s="33"/>
      <c r="H182" s="34"/>
    </row>
    <row r="183" spans="1:8" s="2" customFormat="1" ht="22.5">
      <c r="A183" s="33"/>
      <c r="B183" s="34"/>
      <c r="C183" s="216" t="s">
        <v>760</v>
      </c>
      <c r="D183" s="216" t="s">
        <v>761</v>
      </c>
      <c r="E183" s="18" t="s">
        <v>246</v>
      </c>
      <c r="F183" s="217">
        <v>65.78</v>
      </c>
      <c r="G183" s="33"/>
      <c r="H183" s="34"/>
    </row>
    <row r="184" spans="1:8" s="2" customFormat="1" ht="16.899999999999999" customHeight="1">
      <c r="A184" s="33"/>
      <c r="B184" s="34"/>
      <c r="C184" s="216" t="s">
        <v>771</v>
      </c>
      <c r="D184" s="216" t="s">
        <v>772</v>
      </c>
      <c r="E184" s="18" t="s">
        <v>246</v>
      </c>
      <c r="F184" s="217">
        <v>36.03</v>
      </c>
      <c r="G184" s="33"/>
      <c r="H184" s="34"/>
    </row>
    <row r="185" spans="1:8" s="2" customFormat="1" ht="16.899999999999999" customHeight="1">
      <c r="A185" s="33"/>
      <c r="B185" s="34"/>
      <c r="C185" s="216" t="s">
        <v>795</v>
      </c>
      <c r="D185" s="216" t="s">
        <v>796</v>
      </c>
      <c r="E185" s="18" t="s">
        <v>246</v>
      </c>
      <c r="F185" s="217">
        <v>22.78</v>
      </c>
      <c r="G185" s="33"/>
      <c r="H185" s="34"/>
    </row>
    <row r="186" spans="1:8" s="2" customFormat="1" ht="22.5">
      <c r="A186" s="33"/>
      <c r="B186" s="34"/>
      <c r="C186" s="216" t="s">
        <v>310</v>
      </c>
      <c r="D186" s="216" t="s">
        <v>311</v>
      </c>
      <c r="E186" s="18" t="s">
        <v>246</v>
      </c>
      <c r="F186" s="217">
        <v>309.16000000000003</v>
      </c>
      <c r="G186" s="33"/>
      <c r="H186" s="34"/>
    </row>
    <row r="187" spans="1:8" s="2" customFormat="1" ht="22.5">
      <c r="A187" s="33"/>
      <c r="B187" s="34"/>
      <c r="C187" s="216" t="s">
        <v>764</v>
      </c>
      <c r="D187" s="216" t="s">
        <v>765</v>
      </c>
      <c r="E187" s="18" t="s">
        <v>246</v>
      </c>
      <c r="F187" s="217">
        <v>76.944999999999993</v>
      </c>
      <c r="G187" s="33"/>
      <c r="H187" s="34"/>
    </row>
    <row r="188" spans="1:8" s="2" customFormat="1" ht="16.899999999999999" customHeight="1">
      <c r="A188" s="33"/>
      <c r="B188" s="34"/>
      <c r="C188" s="212" t="s">
        <v>109</v>
      </c>
      <c r="D188" s="213" t="s">
        <v>109</v>
      </c>
      <c r="E188" s="214" t="s">
        <v>1</v>
      </c>
      <c r="F188" s="215">
        <v>15.72</v>
      </c>
      <c r="G188" s="33"/>
      <c r="H188" s="34"/>
    </row>
    <row r="189" spans="1:8" s="2" customFormat="1" ht="16.899999999999999" customHeight="1">
      <c r="A189" s="33"/>
      <c r="B189" s="34"/>
      <c r="C189" s="216" t="s">
        <v>1</v>
      </c>
      <c r="D189" s="216" t="s">
        <v>276</v>
      </c>
      <c r="E189" s="18" t="s">
        <v>1</v>
      </c>
      <c r="F189" s="217">
        <v>15.72</v>
      </c>
      <c r="G189" s="33"/>
      <c r="H189" s="34"/>
    </row>
    <row r="190" spans="1:8" s="2" customFormat="1" ht="16.899999999999999" customHeight="1">
      <c r="A190" s="33"/>
      <c r="B190" s="34"/>
      <c r="C190" s="216" t="s">
        <v>109</v>
      </c>
      <c r="D190" s="216" t="s">
        <v>277</v>
      </c>
      <c r="E190" s="18" t="s">
        <v>1</v>
      </c>
      <c r="F190" s="217">
        <v>15.72</v>
      </c>
      <c r="G190" s="33"/>
      <c r="H190" s="34"/>
    </row>
    <row r="191" spans="1:8" s="2" customFormat="1" ht="16.899999999999999" customHeight="1">
      <c r="A191" s="33"/>
      <c r="B191" s="34"/>
      <c r="C191" s="218" t="s">
        <v>1325</v>
      </c>
      <c r="D191" s="33"/>
      <c r="E191" s="33"/>
      <c r="F191" s="33"/>
      <c r="G191" s="33"/>
      <c r="H191" s="34"/>
    </row>
    <row r="192" spans="1:8" s="2" customFormat="1" ht="16.899999999999999" customHeight="1">
      <c r="A192" s="33"/>
      <c r="B192" s="34"/>
      <c r="C192" s="216" t="s">
        <v>265</v>
      </c>
      <c r="D192" s="216" t="s">
        <v>266</v>
      </c>
      <c r="E192" s="18" t="s">
        <v>246</v>
      </c>
      <c r="F192" s="217">
        <v>297.56</v>
      </c>
      <c r="G192" s="33"/>
      <c r="H192" s="34"/>
    </row>
    <row r="193" spans="1:8" s="2" customFormat="1" ht="16.899999999999999" customHeight="1">
      <c r="A193" s="33"/>
      <c r="B193" s="34"/>
      <c r="C193" s="216" t="s">
        <v>748</v>
      </c>
      <c r="D193" s="216" t="s">
        <v>749</v>
      </c>
      <c r="E193" s="18" t="s">
        <v>246</v>
      </c>
      <c r="F193" s="217">
        <v>65.78</v>
      </c>
      <c r="G193" s="33"/>
      <c r="H193" s="34"/>
    </row>
    <row r="194" spans="1:8" s="2" customFormat="1" ht="22.5">
      <c r="A194" s="33"/>
      <c r="B194" s="34"/>
      <c r="C194" s="216" t="s">
        <v>760</v>
      </c>
      <c r="D194" s="216" t="s">
        <v>761</v>
      </c>
      <c r="E194" s="18" t="s">
        <v>246</v>
      </c>
      <c r="F194" s="217">
        <v>65.78</v>
      </c>
      <c r="G194" s="33"/>
      <c r="H194" s="34"/>
    </row>
    <row r="195" spans="1:8" s="2" customFormat="1" ht="16.899999999999999" customHeight="1">
      <c r="A195" s="33"/>
      <c r="B195" s="34"/>
      <c r="C195" s="216" t="s">
        <v>771</v>
      </c>
      <c r="D195" s="216" t="s">
        <v>772</v>
      </c>
      <c r="E195" s="18" t="s">
        <v>246</v>
      </c>
      <c r="F195" s="217">
        <v>36.03</v>
      </c>
      <c r="G195" s="33"/>
      <c r="H195" s="34"/>
    </row>
    <row r="196" spans="1:8" s="2" customFormat="1" ht="16.899999999999999" customHeight="1">
      <c r="A196" s="33"/>
      <c r="B196" s="34"/>
      <c r="C196" s="216" t="s">
        <v>795</v>
      </c>
      <c r="D196" s="216" t="s">
        <v>796</v>
      </c>
      <c r="E196" s="18" t="s">
        <v>246</v>
      </c>
      <c r="F196" s="217">
        <v>22.78</v>
      </c>
      <c r="G196" s="33"/>
      <c r="H196" s="34"/>
    </row>
    <row r="197" spans="1:8" s="2" customFormat="1" ht="22.5">
      <c r="A197" s="33"/>
      <c r="B197" s="34"/>
      <c r="C197" s="216" t="s">
        <v>310</v>
      </c>
      <c r="D197" s="216" t="s">
        <v>311</v>
      </c>
      <c r="E197" s="18" t="s">
        <v>246</v>
      </c>
      <c r="F197" s="217">
        <v>309.16000000000003</v>
      </c>
      <c r="G197" s="33"/>
      <c r="H197" s="34"/>
    </row>
    <row r="198" spans="1:8" s="2" customFormat="1" ht="22.5">
      <c r="A198" s="33"/>
      <c r="B198" s="34"/>
      <c r="C198" s="216" t="s">
        <v>764</v>
      </c>
      <c r="D198" s="216" t="s">
        <v>765</v>
      </c>
      <c r="E198" s="18" t="s">
        <v>246</v>
      </c>
      <c r="F198" s="217">
        <v>76.944999999999993</v>
      </c>
      <c r="G198" s="33"/>
      <c r="H198" s="34"/>
    </row>
    <row r="199" spans="1:8" s="2" customFormat="1" ht="16.899999999999999" customHeight="1">
      <c r="A199" s="33"/>
      <c r="B199" s="34"/>
      <c r="C199" s="212" t="s">
        <v>111</v>
      </c>
      <c r="D199" s="213" t="s">
        <v>111</v>
      </c>
      <c r="E199" s="214" t="s">
        <v>1</v>
      </c>
      <c r="F199" s="215">
        <v>59.4</v>
      </c>
      <c r="G199" s="33"/>
      <c r="H199" s="34"/>
    </row>
    <row r="200" spans="1:8" s="2" customFormat="1" ht="16.899999999999999" customHeight="1">
      <c r="A200" s="33"/>
      <c r="B200" s="34"/>
      <c r="C200" s="216" t="s">
        <v>1</v>
      </c>
      <c r="D200" s="216" t="s">
        <v>278</v>
      </c>
      <c r="E200" s="18" t="s">
        <v>1</v>
      </c>
      <c r="F200" s="217">
        <v>59.4</v>
      </c>
      <c r="G200" s="33"/>
      <c r="H200" s="34"/>
    </row>
    <row r="201" spans="1:8" s="2" customFormat="1" ht="16.899999999999999" customHeight="1">
      <c r="A201" s="33"/>
      <c r="B201" s="34"/>
      <c r="C201" s="216" t="s">
        <v>111</v>
      </c>
      <c r="D201" s="216" t="s">
        <v>279</v>
      </c>
      <c r="E201" s="18" t="s">
        <v>1</v>
      </c>
      <c r="F201" s="217">
        <v>59.4</v>
      </c>
      <c r="G201" s="33"/>
      <c r="H201" s="34"/>
    </row>
    <row r="202" spans="1:8" s="2" customFormat="1" ht="16.899999999999999" customHeight="1">
      <c r="A202" s="33"/>
      <c r="B202" s="34"/>
      <c r="C202" s="218" t="s">
        <v>1325</v>
      </c>
      <c r="D202" s="33"/>
      <c r="E202" s="33"/>
      <c r="F202" s="33"/>
      <c r="G202" s="33"/>
      <c r="H202" s="34"/>
    </row>
    <row r="203" spans="1:8" s="2" customFormat="1" ht="16.899999999999999" customHeight="1">
      <c r="A203" s="33"/>
      <c r="B203" s="34"/>
      <c r="C203" s="216" t="s">
        <v>265</v>
      </c>
      <c r="D203" s="216" t="s">
        <v>266</v>
      </c>
      <c r="E203" s="18" t="s">
        <v>246</v>
      </c>
      <c r="F203" s="217">
        <v>297.56</v>
      </c>
      <c r="G203" s="33"/>
      <c r="H203" s="34"/>
    </row>
    <row r="204" spans="1:8" s="2" customFormat="1" ht="16.899999999999999" customHeight="1">
      <c r="A204" s="33"/>
      <c r="B204" s="34"/>
      <c r="C204" s="216" t="s">
        <v>809</v>
      </c>
      <c r="D204" s="216" t="s">
        <v>810</v>
      </c>
      <c r="E204" s="18" t="s">
        <v>209</v>
      </c>
      <c r="F204" s="217">
        <v>231.78</v>
      </c>
      <c r="G204" s="33"/>
      <c r="H204" s="34"/>
    </row>
    <row r="205" spans="1:8" s="2" customFormat="1" ht="16.899999999999999" customHeight="1">
      <c r="A205" s="33"/>
      <c r="B205" s="34"/>
      <c r="C205" s="216" t="s">
        <v>824</v>
      </c>
      <c r="D205" s="216" t="s">
        <v>825</v>
      </c>
      <c r="E205" s="18" t="s">
        <v>246</v>
      </c>
      <c r="F205" s="217">
        <v>231.78</v>
      </c>
      <c r="G205" s="33"/>
      <c r="H205" s="34"/>
    </row>
    <row r="206" spans="1:8" s="2" customFormat="1" ht="16.899999999999999" customHeight="1">
      <c r="A206" s="33"/>
      <c r="B206" s="34"/>
      <c r="C206" s="216" t="s">
        <v>842</v>
      </c>
      <c r="D206" s="216" t="s">
        <v>843</v>
      </c>
      <c r="E206" s="18" t="s">
        <v>246</v>
      </c>
      <c r="F206" s="217">
        <v>231.78</v>
      </c>
      <c r="G206" s="33"/>
      <c r="H206" s="34"/>
    </row>
    <row r="207" spans="1:8" s="2" customFormat="1" ht="16.899999999999999" customHeight="1">
      <c r="A207" s="33"/>
      <c r="B207" s="34"/>
      <c r="C207" s="216" t="s">
        <v>851</v>
      </c>
      <c r="D207" s="216" t="s">
        <v>852</v>
      </c>
      <c r="E207" s="18" t="s">
        <v>246</v>
      </c>
      <c r="F207" s="217">
        <v>231.78</v>
      </c>
      <c r="G207" s="33"/>
      <c r="H207" s="34"/>
    </row>
    <row r="208" spans="1:8" s="2" customFormat="1" ht="22.5">
      <c r="A208" s="33"/>
      <c r="B208" s="34"/>
      <c r="C208" s="216" t="s">
        <v>310</v>
      </c>
      <c r="D208" s="216" t="s">
        <v>311</v>
      </c>
      <c r="E208" s="18" t="s">
        <v>246</v>
      </c>
      <c r="F208" s="217">
        <v>309.16000000000003</v>
      </c>
      <c r="G208" s="33"/>
      <c r="H208" s="34"/>
    </row>
    <row r="209" spans="1:8" s="2" customFormat="1" ht="22.5">
      <c r="A209" s="33"/>
      <c r="B209" s="34"/>
      <c r="C209" s="216" t="s">
        <v>855</v>
      </c>
      <c r="D209" s="216" t="s">
        <v>856</v>
      </c>
      <c r="E209" s="18" t="s">
        <v>246</v>
      </c>
      <c r="F209" s="217">
        <v>254.958</v>
      </c>
      <c r="G209" s="33"/>
      <c r="H209" s="34"/>
    </row>
    <row r="210" spans="1:8" s="2" customFormat="1" ht="22.5">
      <c r="A210" s="33"/>
      <c r="B210" s="34"/>
      <c r="C210" s="216" t="s">
        <v>828</v>
      </c>
      <c r="D210" s="216" t="s">
        <v>829</v>
      </c>
      <c r="E210" s="18" t="s">
        <v>209</v>
      </c>
      <c r="F210" s="217">
        <v>243.37</v>
      </c>
      <c r="G210" s="33"/>
      <c r="H210" s="34"/>
    </row>
    <row r="211" spans="1:8" s="2" customFormat="1" ht="16.899999999999999" customHeight="1">
      <c r="A211" s="33"/>
      <c r="B211" s="34"/>
      <c r="C211" s="216" t="s">
        <v>814</v>
      </c>
      <c r="D211" s="216" t="s">
        <v>815</v>
      </c>
      <c r="E211" s="18" t="s">
        <v>209</v>
      </c>
      <c r="F211" s="217">
        <v>243.37</v>
      </c>
      <c r="G211" s="33"/>
      <c r="H211" s="34"/>
    </row>
    <row r="212" spans="1:8" s="2" customFormat="1" ht="16.899999999999999" customHeight="1">
      <c r="A212" s="33"/>
      <c r="B212" s="34"/>
      <c r="C212" s="212" t="s">
        <v>114</v>
      </c>
      <c r="D212" s="213" t="s">
        <v>114</v>
      </c>
      <c r="E212" s="214" t="s">
        <v>1</v>
      </c>
      <c r="F212" s="215">
        <v>158.49</v>
      </c>
      <c r="G212" s="33"/>
      <c r="H212" s="34"/>
    </row>
    <row r="213" spans="1:8" s="2" customFormat="1" ht="22.5">
      <c r="A213" s="33"/>
      <c r="B213" s="34"/>
      <c r="C213" s="216" t="s">
        <v>1</v>
      </c>
      <c r="D213" s="216" t="s">
        <v>280</v>
      </c>
      <c r="E213" s="18" t="s">
        <v>1</v>
      </c>
      <c r="F213" s="217">
        <v>158.49</v>
      </c>
      <c r="G213" s="33"/>
      <c r="H213" s="34"/>
    </row>
    <row r="214" spans="1:8" s="2" customFormat="1" ht="16.899999999999999" customHeight="1">
      <c r="A214" s="33"/>
      <c r="B214" s="34"/>
      <c r="C214" s="216" t="s">
        <v>114</v>
      </c>
      <c r="D214" s="216" t="s">
        <v>281</v>
      </c>
      <c r="E214" s="18" t="s">
        <v>1</v>
      </c>
      <c r="F214" s="217">
        <v>158.49</v>
      </c>
      <c r="G214" s="33"/>
      <c r="H214" s="34"/>
    </row>
    <row r="215" spans="1:8" s="2" customFormat="1" ht="16.899999999999999" customHeight="1">
      <c r="A215" s="33"/>
      <c r="B215" s="34"/>
      <c r="C215" s="218" t="s">
        <v>1325</v>
      </c>
      <c r="D215" s="33"/>
      <c r="E215" s="33"/>
      <c r="F215" s="33"/>
      <c r="G215" s="33"/>
      <c r="H215" s="34"/>
    </row>
    <row r="216" spans="1:8" s="2" customFormat="1" ht="16.899999999999999" customHeight="1">
      <c r="A216" s="33"/>
      <c r="B216" s="34"/>
      <c r="C216" s="216" t="s">
        <v>265</v>
      </c>
      <c r="D216" s="216" t="s">
        <v>266</v>
      </c>
      <c r="E216" s="18" t="s">
        <v>246</v>
      </c>
      <c r="F216" s="217">
        <v>297.56</v>
      </c>
      <c r="G216" s="33"/>
      <c r="H216" s="34"/>
    </row>
    <row r="217" spans="1:8" s="2" customFormat="1" ht="16.899999999999999" customHeight="1">
      <c r="A217" s="33"/>
      <c r="B217" s="34"/>
      <c r="C217" s="216" t="s">
        <v>809</v>
      </c>
      <c r="D217" s="216" t="s">
        <v>810</v>
      </c>
      <c r="E217" s="18" t="s">
        <v>209</v>
      </c>
      <c r="F217" s="217">
        <v>231.78</v>
      </c>
      <c r="G217" s="33"/>
      <c r="H217" s="34"/>
    </row>
    <row r="218" spans="1:8" s="2" customFormat="1" ht="16.899999999999999" customHeight="1">
      <c r="A218" s="33"/>
      <c r="B218" s="34"/>
      <c r="C218" s="216" t="s">
        <v>824</v>
      </c>
      <c r="D218" s="216" t="s">
        <v>825</v>
      </c>
      <c r="E218" s="18" t="s">
        <v>246</v>
      </c>
      <c r="F218" s="217">
        <v>231.78</v>
      </c>
      <c r="G218" s="33"/>
      <c r="H218" s="34"/>
    </row>
    <row r="219" spans="1:8" s="2" customFormat="1" ht="16.899999999999999" customHeight="1">
      <c r="A219" s="33"/>
      <c r="B219" s="34"/>
      <c r="C219" s="216" t="s">
        <v>842</v>
      </c>
      <c r="D219" s="216" t="s">
        <v>843</v>
      </c>
      <c r="E219" s="18" t="s">
        <v>246</v>
      </c>
      <c r="F219" s="217">
        <v>231.78</v>
      </c>
      <c r="G219" s="33"/>
      <c r="H219" s="34"/>
    </row>
    <row r="220" spans="1:8" s="2" customFormat="1" ht="16.899999999999999" customHeight="1">
      <c r="A220" s="33"/>
      <c r="B220" s="34"/>
      <c r="C220" s="216" t="s">
        <v>851</v>
      </c>
      <c r="D220" s="216" t="s">
        <v>852</v>
      </c>
      <c r="E220" s="18" t="s">
        <v>246</v>
      </c>
      <c r="F220" s="217">
        <v>231.78</v>
      </c>
      <c r="G220" s="33"/>
      <c r="H220" s="34"/>
    </row>
    <row r="221" spans="1:8" s="2" customFormat="1" ht="22.5">
      <c r="A221" s="33"/>
      <c r="B221" s="34"/>
      <c r="C221" s="216" t="s">
        <v>310</v>
      </c>
      <c r="D221" s="216" t="s">
        <v>311</v>
      </c>
      <c r="E221" s="18" t="s">
        <v>246</v>
      </c>
      <c r="F221" s="217">
        <v>309.16000000000003</v>
      </c>
      <c r="G221" s="33"/>
      <c r="H221" s="34"/>
    </row>
    <row r="222" spans="1:8" s="2" customFormat="1" ht="22.5">
      <c r="A222" s="33"/>
      <c r="B222" s="34"/>
      <c r="C222" s="216" t="s">
        <v>855</v>
      </c>
      <c r="D222" s="216" t="s">
        <v>856</v>
      </c>
      <c r="E222" s="18" t="s">
        <v>246</v>
      </c>
      <c r="F222" s="217">
        <v>254.958</v>
      </c>
      <c r="G222" s="33"/>
      <c r="H222" s="34"/>
    </row>
    <row r="223" spans="1:8" s="2" customFormat="1" ht="22.5">
      <c r="A223" s="33"/>
      <c r="B223" s="34"/>
      <c r="C223" s="216" t="s">
        <v>828</v>
      </c>
      <c r="D223" s="216" t="s">
        <v>829</v>
      </c>
      <c r="E223" s="18" t="s">
        <v>209</v>
      </c>
      <c r="F223" s="217">
        <v>243.37</v>
      </c>
      <c r="G223" s="33"/>
      <c r="H223" s="34"/>
    </row>
    <row r="224" spans="1:8" s="2" customFormat="1" ht="16.899999999999999" customHeight="1">
      <c r="A224" s="33"/>
      <c r="B224" s="34"/>
      <c r="C224" s="216" t="s">
        <v>814</v>
      </c>
      <c r="D224" s="216" t="s">
        <v>815</v>
      </c>
      <c r="E224" s="18" t="s">
        <v>209</v>
      </c>
      <c r="F224" s="217">
        <v>243.37</v>
      </c>
      <c r="G224" s="33"/>
      <c r="H224" s="34"/>
    </row>
    <row r="225" spans="1:8" s="2" customFormat="1" ht="7.35" customHeight="1">
      <c r="A225" s="33"/>
      <c r="B225" s="48"/>
      <c r="C225" s="49"/>
      <c r="D225" s="49"/>
      <c r="E225" s="49"/>
      <c r="F225" s="49"/>
      <c r="G225" s="49"/>
      <c r="H225" s="34"/>
    </row>
    <row r="226" spans="1:8" s="2" customFormat="1" ht="11.25">
      <c r="A226" s="33"/>
      <c r="B226" s="33"/>
      <c r="C226" s="33"/>
      <c r="D226" s="33"/>
      <c r="E226" s="33"/>
      <c r="F226" s="33"/>
      <c r="G226" s="33"/>
      <c r="H226" s="33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1 - AR a ST část</vt:lpstr>
      <vt:lpstr>2 - Větrání</vt:lpstr>
      <vt:lpstr>3 - Elektroinstalace</vt:lpstr>
      <vt:lpstr>4 - Zdravotní technika</vt:lpstr>
      <vt:lpstr>5 - Vytápění</vt:lpstr>
      <vt:lpstr>6 - Vedlejší náklady</vt:lpstr>
      <vt:lpstr>Seznam figur</vt:lpstr>
      <vt:lpstr>'1 - AR a ST část'!Názvy_tisku</vt:lpstr>
      <vt:lpstr>'2 - Větrání'!Názvy_tisku</vt:lpstr>
      <vt:lpstr>'3 - Elektroinstalace'!Názvy_tisku</vt:lpstr>
      <vt:lpstr>'4 - Zdravotní technika'!Názvy_tisku</vt:lpstr>
      <vt:lpstr>'5 - Vytápění'!Názvy_tisku</vt:lpstr>
      <vt:lpstr>'6 - Vedlejší náklady'!Názvy_tisku</vt:lpstr>
      <vt:lpstr>'Rekapitulace stavby'!Názvy_tisku</vt:lpstr>
      <vt:lpstr>'Seznam figur'!Názvy_tisku</vt:lpstr>
      <vt:lpstr>'1 - AR a ST část'!Oblast_tisku</vt:lpstr>
      <vt:lpstr>'2 - Větrání'!Oblast_tisku</vt:lpstr>
      <vt:lpstr>'3 - Elektroinstalace'!Oblast_tisku</vt:lpstr>
      <vt:lpstr>'4 - Zdravotní technika'!Oblast_tisku</vt:lpstr>
      <vt:lpstr>'5 - Vytápění'!Oblast_tisku</vt:lpstr>
      <vt:lpstr>'6 - Vedlejší náklady'!Oblast_tisku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Lucka</cp:lastModifiedBy>
  <dcterms:created xsi:type="dcterms:W3CDTF">2021-04-14T16:23:50Z</dcterms:created>
  <dcterms:modified xsi:type="dcterms:W3CDTF">2021-04-15T05:58:25Z</dcterms:modified>
</cp:coreProperties>
</file>